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480" windowHeight="11640" activeTab="0"/>
  </bookViews>
  <sheets>
    <sheet name="Sheet1" sheetId="1" r:id="rId1"/>
    <sheet name="student_employment_results" sheetId="2" r:id="rId2"/>
  </sheets>
  <definedNames>
    <definedName name="_xlnm.Print_Area" localSheetId="0">'Sheet1'!$A$1:$H$79</definedName>
  </definedNames>
  <calcPr fullCalcOnLoad="1"/>
</workbook>
</file>

<file path=xl/sharedStrings.xml><?xml version="1.0" encoding="utf-8"?>
<sst xmlns="http://schemas.openxmlformats.org/spreadsheetml/2006/main" count="532" uniqueCount="259">
  <si>
    <t xml:space="preserve"> </t>
  </si>
  <si>
    <t>Date</t>
  </si>
  <si>
    <t>Time</t>
  </si>
  <si>
    <t>Score</t>
  </si>
  <si>
    <t>Percentage</t>
  </si>
  <si>
    <t>Elapsed Time</t>
  </si>
  <si>
    <t>Q10</t>
  </si>
  <si>
    <t>Q20</t>
  </si>
  <si>
    <t>Q30</t>
  </si>
  <si>
    <t>Q40</t>
  </si>
  <si>
    <t>Q60_1</t>
  </si>
  <si>
    <t>Q60_2</t>
  </si>
  <si>
    <t>Q60_3</t>
  </si>
  <si>
    <t>Q60_4</t>
  </si>
  <si>
    <t>Q60_5</t>
  </si>
  <si>
    <t>Q70_1</t>
  </si>
  <si>
    <t>Q70_2</t>
  </si>
  <si>
    <t>Q70_3</t>
  </si>
  <si>
    <t>Q70_4</t>
  </si>
  <si>
    <t>Q70_5</t>
  </si>
  <si>
    <t>Q70_6</t>
  </si>
  <si>
    <t>Q70_7</t>
  </si>
  <si>
    <t>Q70_8</t>
  </si>
  <si>
    <t>Q70_9</t>
  </si>
  <si>
    <t>Q70_10</t>
  </si>
  <si>
    <t>Q80</t>
  </si>
  <si>
    <t>Q90</t>
  </si>
  <si>
    <t>Q90 follow</t>
  </si>
  <si>
    <t>Q100</t>
  </si>
  <si>
    <t>Q100 follow</t>
  </si>
  <si>
    <t>Q110</t>
  </si>
  <si>
    <t>Q110 follow</t>
  </si>
  <si>
    <t>Q120</t>
  </si>
  <si>
    <t>18:01:22 GMT-08:00</t>
  </si>
  <si>
    <t>21:41:15 GMT-08:00</t>
  </si>
  <si>
    <t>21:41:50 GMT-08:00</t>
  </si>
  <si>
    <t>21:58:30 GMT-08:00</t>
  </si>
  <si>
    <t xml:space="preserve"> Through fliers around campus and to be e-mailed   about job fairs. </t>
  </si>
  <si>
    <t xml:space="preserve"> The job workshop was a good introduction and a   chance to get help rewriting resumes. </t>
  </si>
  <si>
    <t xml:space="preserve"> Job placement with higher paying positions rather   having to working low paying positions while   attending school. </t>
  </si>
  <si>
    <t>23:05:09 GMT-08:00</t>
  </si>
  <si>
    <t xml:space="preserve"> by e-mail</t>
  </si>
  <si>
    <t xml:space="preserve"> Job Seach Classes</t>
  </si>
  <si>
    <t>01:26:26 GMT-08:00</t>
  </si>
  <si>
    <t>08:36:20 GMT-08:00</t>
  </si>
  <si>
    <t xml:space="preserve"> all of them</t>
  </si>
  <si>
    <t>10:44:04 GMT-08:00</t>
  </si>
  <si>
    <t xml:space="preserve"> Sometimes by emails. and mails</t>
  </si>
  <si>
    <t xml:space="preserve"> Job searching</t>
  </si>
  <si>
    <t xml:space="preserve"> N/A</t>
  </si>
  <si>
    <t>12:16:26 GMT-08:00</t>
  </si>
  <si>
    <t>15:10:55 GMT-08:00</t>
  </si>
  <si>
    <t xml:space="preserve"> email,mail</t>
  </si>
  <si>
    <t xml:space="preserve"> job notices</t>
  </si>
  <si>
    <t>more grass-roots,progresive non-profits, non-government</t>
  </si>
  <si>
    <t>16:57:10 GMT-08:00</t>
  </si>
  <si>
    <t>19:13:52 GMT-08:00</t>
  </si>
  <si>
    <t xml:space="preserve"> email</t>
  </si>
  <si>
    <t xml:space="preserve"> job listing binders</t>
  </si>
  <si>
    <t>20:36:47 GMT-08:00</t>
  </si>
  <si>
    <t>22:12:22 GMT-08:00</t>
  </si>
  <si>
    <t xml:space="preserve"> very good</t>
  </si>
  <si>
    <t xml:space="preserve"> Job list</t>
  </si>
  <si>
    <t>23:35:51 GMT-08:00</t>
  </si>
  <si>
    <t xml:space="preserve"> email reports</t>
  </si>
  <si>
    <t>08:03:43 GMT-08:00</t>
  </si>
  <si>
    <t>08:26:50 GMT-08:00</t>
  </si>
  <si>
    <t xml:space="preserve"> I would like to receive a email about it because some time I don't have enough time to get the office.</t>
  </si>
  <si>
    <t xml:space="preserve"> Job listings (In blinder)</t>
  </si>
  <si>
    <t>17:11:59 GMT-08:00</t>
  </si>
  <si>
    <t>21:32:56 GMT-08:00</t>
  </si>
  <si>
    <t>11:00:18 GMT-08:00</t>
  </si>
  <si>
    <t xml:space="preserve"> job listing</t>
  </si>
  <si>
    <t>11:47:25 GMT-08:00</t>
  </si>
  <si>
    <t xml:space="preserve"> By email.</t>
  </si>
  <si>
    <t xml:space="preserve"> The career couse (CRER 680) that I took this semester.</t>
  </si>
  <si>
    <t xml:space="preserve"> More job opportunities in more diverse fields of study.</t>
  </si>
  <si>
    <t>23:59:05 GMT-08:00</t>
  </si>
  <si>
    <t xml:space="preserve"> e-mail</t>
  </si>
  <si>
    <t xml:space="preserve">email </t>
  </si>
  <si>
    <t>to meet employers</t>
  </si>
  <si>
    <t>09:19:11 GMT-08:00</t>
  </si>
  <si>
    <t xml:space="preserve"> one-on-one counseling</t>
  </si>
  <si>
    <t>08:03:47 GMT-08:00</t>
  </si>
  <si>
    <t xml:space="preserve"> writing job resumes, workshop for getting a job</t>
  </si>
  <si>
    <t xml:space="preserve"> continue the existing services</t>
  </si>
  <si>
    <t>15:29:16 GMT-08:00</t>
  </si>
  <si>
    <t xml:space="preserve"> by ads in the school hall where everybody can see it. Or on boards close to the classes related to the same kind of jobs.( if it's an accounting job for example, I like to see it on the board in my accounting class)</t>
  </si>
  <si>
    <t xml:space="preserve"> The listing binders.  The Eurika which gives you details about each job and their salaries.</t>
  </si>
  <si>
    <t xml:space="preserve"> I'm not sure if there is anything similar to: cooperation with small companies and CSM in order to find jobs for entry level student through CSM</t>
  </si>
  <si>
    <t>08:45:20 GMT-08:00</t>
  </si>
  <si>
    <t xml:space="preserve"> one on one meetings with staff</t>
  </si>
  <si>
    <t>15:23:40 GMT-08:00</t>
  </si>
  <si>
    <t>15:47:51 GMT-08:00</t>
  </si>
  <si>
    <t xml:space="preserve"> web</t>
  </si>
  <si>
    <t xml:space="preserve"> I don't find one</t>
  </si>
  <si>
    <t xml:space="preserve"> Employment Agency to earn extra money for the service like a normal Employment Agency, THE MONEY EARNING COULD BE TO HELP ALL THE STUDENTS PUTTING LOWER PRICES FOR THE BOOKS.</t>
  </si>
  <si>
    <t>21:16:26 GMT-08:00</t>
  </si>
  <si>
    <t xml:space="preserve"> emails and job postings</t>
  </si>
  <si>
    <t xml:space="preserve"> CSM Website Posting Job Listings    </t>
  </si>
  <si>
    <t>15:26:37 GMT-08:00</t>
  </si>
  <si>
    <t>18:20:07 GMT-08:00</t>
  </si>
  <si>
    <t xml:space="preserve">internet  </t>
  </si>
  <si>
    <t xml:space="preserve"> internet job postings</t>
  </si>
  <si>
    <t xml:space="preserve"> Are all of the available positions listed on the internet?  If not, it'd be nice if they were.</t>
  </si>
  <si>
    <t>10:41:13 GMT-08:00</t>
  </si>
  <si>
    <t xml:space="preserve"> postings in the schedule</t>
  </si>
  <si>
    <t xml:space="preserve"> job listings</t>
  </si>
  <si>
    <t>10:41:59 GMT-08:00</t>
  </si>
  <si>
    <t>10:46:19 GMT-08:00</t>
  </si>
  <si>
    <t xml:space="preserve"> By email or direct mail (postcards).</t>
  </si>
  <si>
    <t>Knowledgeable staff</t>
  </si>
  <si>
    <t>The website job listings are sometimes several months old.  When I see a job listing more than a few weeks old, I am unsure if the job has actually been filled and the office has just forgotten to take off the posting.</t>
  </si>
  <si>
    <t>11:29:26 GMT-08:00</t>
  </si>
  <si>
    <t>13:52:37 GMT-08:00</t>
  </si>
  <si>
    <t xml:space="preserve"> web infor</t>
  </si>
  <si>
    <t>14:14:01 GMT-08:00</t>
  </si>
  <si>
    <t xml:space="preserve"> Through e-mails and better publicity such as the carrer fair held on March 10,2004.</t>
  </si>
  <si>
    <t>14:59:28 GMT-08:00</t>
  </si>
  <si>
    <t>17:54:58 GMT-08:00</t>
  </si>
  <si>
    <t>17:59:32 GMT-08:00</t>
  </si>
  <si>
    <t>18:52:18 GMT-08:00</t>
  </si>
  <si>
    <t xml:space="preserve">individual e-mails </t>
  </si>
  <si>
    <t xml:space="preserve"> Binders/online access to job-listings.    But I expect Student Employment services to work like other professional employment agencies.For example 'office team' provies access to online FREE courses.You can visit smartforce.com,trainingtools.com to get an idea.  Basically employment services needs new people with more knowledge of current employment situation in CA/USA.</t>
  </si>
  <si>
    <t>19:05:52 GMT-08:00</t>
  </si>
  <si>
    <t xml:space="preserve"> website when it is working.  Website would not let me log in sometimes; and it was distressing.    Perhaps, due to network problems, it seems the site works intermittently.  FYI</t>
  </si>
  <si>
    <t xml:space="preserve"> I am just interested in job interview techniques, and job listings.</t>
  </si>
  <si>
    <t>19:35:12 GMT-08:00</t>
  </si>
  <si>
    <t xml:space="preserve"> no more sendung me this</t>
  </si>
  <si>
    <t xml:space="preserve"> non help at all</t>
  </si>
  <si>
    <t xml:space="preserve"> no more sending me this</t>
  </si>
  <si>
    <t>19:35:46 GMT-08:00</t>
  </si>
  <si>
    <t>19:53:02 GMT-08:00</t>
  </si>
  <si>
    <t xml:space="preserve"> by email </t>
  </si>
  <si>
    <t xml:space="preserve"> CSM Job Listing</t>
  </si>
  <si>
    <t>19:53:20 GMT-08:00</t>
  </si>
  <si>
    <t>07:33:20 GMT-08:00</t>
  </si>
  <si>
    <t xml:space="preserve"> e-mail/internet</t>
  </si>
  <si>
    <t>11:42:45 GMT-08:00</t>
  </si>
  <si>
    <t xml:space="preserve"> More job fair or have direct human resources come to the school for interviews.</t>
  </si>
  <si>
    <t>14:08:09 GMT-08:00</t>
  </si>
  <si>
    <t>22:19:33 GMT-08:00</t>
  </si>
  <si>
    <t xml:space="preserve"> By Email</t>
  </si>
  <si>
    <t xml:space="preserve"> Job listings</t>
  </si>
  <si>
    <t xml:space="preserve"> I don't know as I haven't fully taken advantage of the services currently offered.</t>
  </si>
  <si>
    <t>07:12:46 GMT-08:00</t>
  </si>
  <si>
    <t>09:14:05 GMT-08:00</t>
  </si>
  <si>
    <t xml:space="preserve"> seeing a counselor for advice, job binder </t>
  </si>
  <si>
    <t xml:space="preserve">not sure </t>
  </si>
  <si>
    <t>11:00:30 GMT-08:00</t>
  </si>
  <si>
    <t xml:space="preserve"> through e-mail</t>
  </si>
  <si>
    <t xml:space="preserve"> job link</t>
  </si>
  <si>
    <t xml:space="preserve"> what jobs are in demand and what qualification to get those jobs </t>
  </si>
  <si>
    <t>11:11:31 GMT-08:00</t>
  </si>
  <si>
    <t xml:space="preserve"> On website.</t>
  </si>
  <si>
    <t xml:space="preserve"> Career Counseling and job listings helpful.   </t>
  </si>
  <si>
    <t xml:space="preserve"> Prefer more job placement posistions.</t>
  </si>
  <si>
    <t>11:45:27 GMT-08:00</t>
  </si>
  <si>
    <t xml:space="preserve"> email, webpages</t>
  </si>
  <si>
    <t xml:space="preserve"> nothing, one time was enough for me</t>
  </si>
  <si>
    <t xml:space="preserve"> If the student employment services work like a employment agency could be great and also could get money for the service to help in lower prices for books.    Nobody help evening student, sometimes I asked my counsellor if I am a student for other college that run at evenings ????    </t>
  </si>
  <si>
    <t>12:06:24 GMT-08:00</t>
  </si>
  <si>
    <t xml:space="preserve"> Email</t>
  </si>
  <si>
    <t xml:space="preserve"> Email job postings</t>
  </si>
  <si>
    <t>15:42:35 GMT-08:00</t>
  </si>
  <si>
    <t xml:space="preserve"> Email is great.</t>
  </si>
  <si>
    <t xml:space="preserve"> emailed job listings.</t>
  </si>
  <si>
    <t>17:15:31 GMT-08:00</t>
  </si>
  <si>
    <t xml:space="preserve"> internet</t>
  </si>
  <si>
    <t xml:space="preserve"> internet web postings</t>
  </si>
  <si>
    <t xml:space="preserve"> binders where we can check out job listings while at night classes.</t>
  </si>
  <si>
    <t>08:29:11 GMT-08:00</t>
  </si>
  <si>
    <t>23:19:41 GMT-08:00</t>
  </si>
  <si>
    <t xml:space="preserve"> flyers</t>
  </si>
  <si>
    <t>dont know @ this time</t>
  </si>
  <si>
    <t>11:53:45 GMT-08:00</t>
  </si>
  <si>
    <t xml:space="preserve"> counselling </t>
  </si>
  <si>
    <t xml:space="preserve"> really don't know the limits of your provision </t>
  </si>
  <si>
    <t>12:17:24 GMT-08:00</t>
  </si>
  <si>
    <t>12:49:38 GMT-08:00</t>
  </si>
  <si>
    <t>14:36:20 GMT-08:00</t>
  </si>
  <si>
    <t xml:space="preserve"> Through postings on the wedsite and on bulletin boards at school</t>
  </si>
  <si>
    <t xml:space="preserve"> I really liked all the "how to" papers in the office to make interviews and resume's easier.</t>
  </si>
  <si>
    <t>19:53:15 GMT-08:00</t>
  </si>
  <si>
    <t>19:53:49 GMT-08:00</t>
  </si>
  <si>
    <t>19:56:22 GMT-08:00</t>
  </si>
  <si>
    <t>21:05:17 GMT-08:00</t>
  </si>
  <si>
    <t>21:24:23 GMT-08:00</t>
  </si>
  <si>
    <t>07:51:14 GMT-08:00</t>
  </si>
  <si>
    <t xml:space="preserve"> The job listings</t>
  </si>
  <si>
    <t xml:space="preserve"> It's excellent the way it is. </t>
  </si>
  <si>
    <t>15:13:35 GMT-08:00</t>
  </si>
  <si>
    <t>08:05:12 GMT-08:00</t>
  </si>
  <si>
    <t xml:space="preserve"> By email is fine for me, because I go to school and work in the daytime so at night I do my internet, emails and it's get to see it online..</t>
  </si>
  <si>
    <t xml:space="preserve"> The internet access and the jobs we can post and look for a job online and also post my resume to, and have employers contact me, I've had a couple of interviews lined up this week, so I will use your services.  Keep up the good work.</t>
  </si>
  <si>
    <t xml:space="preserve"> I like that there is no charge for this and to continue to provide this service to use students and to the public, it's a great program!</t>
  </si>
  <si>
    <t>10:53:56 GMT-08:00</t>
  </si>
  <si>
    <t>15:05:36 GMT-08:00</t>
  </si>
  <si>
    <t xml:space="preserve"> The binders of all the job listings</t>
  </si>
  <si>
    <t>15:21:56 GMT-08:00</t>
  </si>
  <si>
    <t>08:04:25 GMT-08:00</t>
  </si>
  <si>
    <t>21:38:57 GMT-08:00</t>
  </si>
  <si>
    <t>19:22:46 GMT-08:00</t>
  </si>
  <si>
    <t xml:space="preserve"> I am just a member of the community who had been unemployed for a long period of time.  I was grateful to learn the student employment office....at least the job listings....were available.  I am now employed full time (found something on my own) so no longer need the services.  I think it was fantastic the services/office were available to all.  Thank you for your kindness.</t>
  </si>
  <si>
    <t>13:08:45 GMT-08:00</t>
  </si>
  <si>
    <t xml:space="preserve"> through email</t>
  </si>
  <si>
    <t xml:space="preserve"> website</t>
  </si>
  <si>
    <t>16:26:01 GMT-08:00</t>
  </si>
  <si>
    <t>17:11:30 GMT-08:00</t>
  </si>
  <si>
    <t>17:14:13 GMT-08:00</t>
  </si>
  <si>
    <t xml:space="preserve"> By email</t>
  </si>
  <si>
    <t xml:space="preserve"> Website posting job listings</t>
  </si>
  <si>
    <t xml:space="preserve"> Refer the student to the company</t>
  </si>
  <si>
    <t>21:46:21 GMT-08:00</t>
  </si>
  <si>
    <t>01:31:44 GMT-08:00</t>
  </si>
  <si>
    <t>09:01:07 GMT-08:00</t>
  </si>
  <si>
    <t xml:space="preserve"> I hope more on-campus jobs will be available in this summer</t>
  </si>
  <si>
    <t>09:19:55 GMT-08:00</t>
  </si>
  <si>
    <t>10:55:06 GMT-08:00</t>
  </si>
  <si>
    <t>11:42:54 GMT-08:00</t>
  </si>
  <si>
    <t>00:55:05 GMT-08:00</t>
  </si>
  <si>
    <t xml:space="preserve"> I have not used tthe service other than obtaining job offering announcements</t>
  </si>
  <si>
    <t>16:53:07 GMT-08:00</t>
  </si>
  <si>
    <t xml:space="preserve"> The binder with the job postings &amp; e-mail notices.</t>
  </si>
  <si>
    <t xml:space="preserve"> The binder with the job postings.</t>
  </si>
  <si>
    <t>1. Overall quality of Student Employment services received:</t>
  </si>
  <si>
    <t>Excellent</t>
  </si>
  <si>
    <t>Very Good</t>
  </si>
  <si>
    <t>Good</t>
  </si>
  <si>
    <t>Fair</t>
  </si>
  <si>
    <t>Poor</t>
  </si>
  <si>
    <t>2. Overall satisfaction with Student Employment staff:</t>
  </si>
  <si>
    <t>3. Ability of the Student Employment staff to answer my questions:</t>
  </si>
  <si>
    <t>4. Hours of availability of the Student Employment Office:</t>
  </si>
  <si>
    <t>5. How did you find out about the Student Employment Office? [check ALL that apply]</t>
  </si>
  <si>
    <t>A friend told me</t>
  </si>
  <si>
    <t>I read about the services in the schedule</t>
  </si>
  <si>
    <t>My counselor told me</t>
  </si>
  <si>
    <t>I knew about the Student Employment Office from my precios experience in high school or college</t>
  </si>
  <si>
    <t>Other</t>
  </si>
  <si>
    <t>6. What Student Employment services are you interested in? [check ALL that apply]</t>
  </si>
  <si>
    <t>Job Search Workshop</t>
  </si>
  <si>
    <t>Counseling Services</t>
  </si>
  <si>
    <t>Job Listings (in binder)</t>
  </si>
  <si>
    <t>Internship Opportunities</t>
  </si>
  <si>
    <t>Career-related Jobs</t>
  </si>
  <si>
    <t>Non Career-related Jobs</t>
  </si>
  <si>
    <t>Information Interviews with Employers</t>
  </si>
  <si>
    <t>Help Calling Employers For Career Information</t>
  </si>
  <si>
    <t>Job Shadowing (observing someone as they perform their job)</t>
  </si>
  <si>
    <t>CSM Website Posting Job Listings</t>
  </si>
  <si>
    <t>7. How often have you used the Student Employment Office this semester?</t>
  </si>
  <si>
    <t>One time</t>
  </si>
  <si>
    <t>3-6 times</t>
  </si>
  <si>
    <t>7-10 times</t>
  </si>
  <si>
    <t>More than 10 times</t>
  </si>
  <si>
    <t>Student Employment</t>
  </si>
  <si>
    <t>Total</t>
  </si>
  <si>
    <t>CSM Student Services Program Improvement Surveys, 2003-2009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</si>
</sst>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38">
    <font>
      <sz val="10"/>
      <name val="Arial"/>
      <family val="0"/>
    </font>
    <font>
      <b/>
      <sz val="14"/>
      <name val="Arial"/>
      <family val="2"/>
    </font>
    <font>
      <b/>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6">
    <xf numFmtId="0" fontId="0" fillId="0" borderId="0" xfId="0" applyAlignment="1">
      <alignment/>
    </xf>
    <xf numFmtId="14" fontId="0" fillId="0" borderId="0" xfId="0" applyNumberFormat="1" applyAlignment="1">
      <alignment/>
    </xf>
    <xf numFmtId="0" fontId="0" fillId="0" borderId="0" xfId="0" applyNumberFormat="1" applyAlignment="1">
      <alignment/>
    </xf>
    <xf numFmtId="0" fontId="1" fillId="33" borderId="0" xfId="0" applyFont="1" applyFill="1" applyBorder="1" applyAlignment="1">
      <alignment/>
    </xf>
    <xf numFmtId="0" fontId="0" fillId="33" borderId="0" xfId="0" applyFill="1" applyBorder="1" applyAlignment="1">
      <alignment/>
    </xf>
    <xf numFmtId="0" fontId="3" fillId="33" borderId="0" xfId="0" applyFont="1" applyFill="1" applyBorder="1" applyAlignment="1">
      <alignment/>
    </xf>
    <xf numFmtId="0" fontId="0" fillId="33" borderId="0" xfId="0" applyFill="1" applyBorder="1" applyAlignment="1">
      <alignment horizontal="center" vertical="top" wrapText="1"/>
    </xf>
    <xf numFmtId="0" fontId="0" fillId="33" borderId="0" xfId="0" applyFill="1" applyBorder="1" applyAlignment="1">
      <alignment wrapText="1"/>
    </xf>
    <xf numFmtId="9" fontId="0" fillId="33" borderId="0" xfId="57" applyFont="1" applyFill="1" applyBorder="1" applyAlignment="1">
      <alignment vertical="top" wrapText="1"/>
    </xf>
    <xf numFmtId="0" fontId="0" fillId="33" borderId="10" xfId="0" applyFill="1" applyBorder="1" applyAlignment="1">
      <alignment/>
    </xf>
    <xf numFmtId="0" fontId="0" fillId="33" borderId="10" xfId="0" applyFill="1" applyBorder="1" applyAlignment="1">
      <alignment horizontal="center" vertical="top" wrapText="1"/>
    </xf>
    <xf numFmtId="9" fontId="0" fillId="33" borderId="10" xfId="57" applyFont="1" applyFill="1" applyBorder="1" applyAlignment="1">
      <alignment vertical="top" wrapText="1"/>
    </xf>
    <xf numFmtId="0" fontId="0" fillId="33" borderId="10" xfId="0"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center"/>
    </xf>
    <xf numFmtId="0" fontId="2" fillId="33"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9"/>
  <sheetViews>
    <sheetView tabSelected="1" zoomScalePageLayoutView="0" workbookViewId="0" topLeftCell="A1">
      <selection activeCell="A1" sqref="A1:H1"/>
    </sheetView>
  </sheetViews>
  <sheetFormatPr defaultColWidth="9.140625" defaultRowHeight="12.75"/>
  <cols>
    <col min="1" max="1" width="9.140625" style="4" customWidth="1"/>
    <col min="2" max="2" width="24.140625" style="4" customWidth="1"/>
    <col min="3" max="3" width="11.57421875" style="4" bestFit="1" customWidth="1"/>
    <col min="4" max="4" width="10.57421875" style="4" bestFit="1" customWidth="1"/>
    <col min="5" max="16384" width="9.140625" style="4" customWidth="1"/>
  </cols>
  <sheetData>
    <row r="1" spans="1:8" s="3" customFormat="1" ht="18">
      <c r="A1" s="14" t="s">
        <v>258</v>
      </c>
      <c r="B1" s="14"/>
      <c r="C1" s="14"/>
      <c r="D1" s="14"/>
      <c r="E1" s="14"/>
      <c r="F1" s="14"/>
      <c r="G1" s="14"/>
      <c r="H1" s="14"/>
    </row>
    <row r="2" spans="1:8" ht="15">
      <c r="A2" s="15" t="s">
        <v>256</v>
      </c>
      <c r="B2" s="15"/>
      <c r="C2" s="15"/>
      <c r="D2" s="15"/>
      <c r="E2" s="15"/>
      <c r="F2" s="15"/>
      <c r="G2" s="15"/>
      <c r="H2" s="15"/>
    </row>
    <row r="5" s="5" customFormat="1" ht="12.75">
      <c r="A5" s="13" t="s">
        <v>225</v>
      </c>
    </row>
    <row r="6" spans="2:5" ht="12">
      <c r="B6" s="4" t="s">
        <v>226</v>
      </c>
      <c r="C6" s="6">
        <f>22+3+26+0+2</f>
        <v>53</v>
      </c>
      <c r="D6" s="8">
        <f aca="true" t="shared" si="0" ref="D6:D11">C6/$C$11</f>
        <v>0.30994152046783624</v>
      </c>
      <c r="E6" s="7"/>
    </row>
    <row r="7" spans="2:5" ht="12">
      <c r="B7" s="4" t="s">
        <v>227</v>
      </c>
      <c r="C7" s="6">
        <f>27+3+18+0+1</f>
        <v>49</v>
      </c>
      <c r="D7" s="8">
        <f t="shared" si="0"/>
        <v>0.28654970760233917</v>
      </c>
      <c r="E7" s="7"/>
    </row>
    <row r="8" spans="2:5" ht="12">
      <c r="B8" s="4" t="s">
        <v>228</v>
      </c>
      <c r="C8" s="6">
        <f>29+2+14+0+1</f>
        <v>46</v>
      </c>
      <c r="D8" s="8">
        <f t="shared" si="0"/>
        <v>0.26900584795321636</v>
      </c>
      <c r="E8" s="7"/>
    </row>
    <row r="9" spans="2:5" ht="12">
      <c r="B9" s="4" t="s">
        <v>229</v>
      </c>
      <c r="C9" s="6">
        <f>7+1+4+1+1</f>
        <v>14</v>
      </c>
      <c r="D9" s="8">
        <f t="shared" si="0"/>
        <v>0.08187134502923976</v>
      </c>
      <c r="E9" s="7"/>
    </row>
    <row r="10" spans="2:5" ht="12">
      <c r="B10" s="9" t="s">
        <v>230</v>
      </c>
      <c r="C10" s="10">
        <f>5+4+0+0</f>
        <v>9</v>
      </c>
      <c r="D10" s="11">
        <f t="shared" si="0"/>
        <v>0.05263157894736842</v>
      </c>
      <c r="E10" s="7"/>
    </row>
    <row r="11" spans="2:5" ht="12">
      <c r="B11" s="4" t="s">
        <v>257</v>
      </c>
      <c r="C11" s="6">
        <f>SUM(C6:C10)</f>
        <v>171</v>
      </c>
      <c r="D11" s="8">
        <f t="shared" si="0"/>
        <v>1</v>
      </c>
      <c r="E11" s="6"/>
    </row>
    <row r="16" ht="12">
      <c r="A16" s="4" t="s">
        <v>231</v>
      </c>
    </row>
    <row r="17" spans="2:5" ht="12">
      <c r="B17" s="4" t="s">
        <v>226</v>
      </c>
      <c r="C17" s="6">
        <f>25+3+29+0+3</f>
        <v>60</v>
      </c>
      <c r="D17" s="8">
        <f aca="true" t="shared" si="1" ref="D17:D22">C17/$C$22</f>
        <v>0.3592814371257485</v>
      </c>
      <c r="E17" s="7"/>
    </row>
    <row r="18" spans="2:5" ht="12">
      <c r="B18" s="4" t="s">
        <v>227</v>
      </c>
      <c r="C18" s="6">
        <f>32+3+12+0+0</f>
        <v>47</v>
      </c>
      <c r="D18" s="8">
        <f t="shared" si="1"/>
        <v>0.281437125748503</v>
      </c>
      <c r="E18" s="7"/>
    </row>
    <row r="19" spans="2:5" ht="12">
      <c r="B19" s="4" t="s">
        <v>228</v>
      </c>
      <c r="C19" s="6">
        <f>20+2+18+0+1</f>
        <v>41</v>
      </c>
      <c r="D19" s="8">
        <f t="shared" si="1"/>
        <v>0.24550898203592814</v>
      </c>
      <c r="E19" s="7"/>
    </row>
    <row r="20" spans="2:5" ht="12">
      <c r="B20" s="4" t="s">
        <v>229</v>
      </c>
      <c r="C20" s="6">
        <f>6+2+5+0+1</f>
        <v>14</v>
      </c>
      <c r="D20" s="8">
        <f t="shared" si="1"/>
        <v>0.08383233532934131</v>
      </c>
      <c r="E20" s="7"/>
    </row>
    <row r="21" spans="2:5" ht="12">
      <c r="B21" s="9" t="s">
        <v>230</v>
      </c>
      <c r="C21" s="10">
        <f>3+1+1+0</f>
        <v>5</v>
      </c>
      <c r="D21" s="11">
        <f t="shared" si="1"/>
        <v>0.029940119760479042</v>
      </c>
      <c r="E21" s="7"/>
    </row>
    <row r="22" spans="2:5" ht="12">
      <c r="B22" s="4" t="s">
        <v>257</v>
      </c>
      <c r="C22" s="6">
        <f>SUM(C17:C21)</f>
        <v>167</v>
      </c>
      <c r="D22" s="8">
        <f t="shared" si="1"/>
        <v>1</v>
      </c>
      <c r="E22" s="6"/>
    </row>
    <row r="27" ht="12">
      <c r="A27" s="4" t="s">
        <v>232</v>
      </c>
    </row>
    <row r="28" spans="2:5" ht="12">
      <c r="B28" s="4" t="s">
        <v>226</v>
      </c>
      <c r="C28" s="6">
        <f>19+2+20+0+2</f>
        <v>43</v>
      </c>
      <c r="D28" s="8">
        <f aca="true" t="shared" si="2" ref="D28:D33">C28/$C$33</f>
        <v>0.26380368098159507</v>
      </c>
      <c r="E28" s="7"/>
    </row>
    <row r="29" spans="2:5" ht="12">
      <c r="B29" s="4" t="s">
        <v>227</v>
      </c>
      <c r="C29" s="6">
        <f>29+2+19+0+1</f>
        <v>51</v>
      </c>
      <c r="D29" s="8">
        <f t="shared" si="2"/>
        <v>0.3128834355828221</v>
      </c>
      <c r="E29" s="7"/>
    </row>
    <row r="30" spans="2:5" ht="12">
      <c r="B30" s="4" t="s">
        <v>228</v>
      </c>
      <c r="C30" s="6">
        <f>27+4+16+0+1</f>
        <v>48</v>
      </c>
      <c r="D30" s="8">
        <f t="shared" si="2"/>
        <v>0.294478527607362</v>
      </c>
      <c r="E30" s="7"/>
    </row>
    <row r="31" spans="2:5" ht="12">
      <c r="B31" s="4" t="s">
        <v>229</v>
      </c>
      <c r="C31" s="6">
        <f>6+1+6+0+1</f>
        <v>14</v>
      </c>
      <c r="D31" s="8">
        <f t="shared" si="2"/>
        <v>0.08588957055214724</v>
      </c>
      <c r="E31" s="7"/>
    </row>
    <row r="32" spans="2:5" ht="12">
      <c r="B32" s="9" t="s">
        <v>230</v>
      </c>
      <c r="C32" s="10">
        <f>4+2+1+0</f>
        <v>7</v>
      </c>
      <c r="D32" s="11">
        <f t="shared" si="2"/>
        <v>0.04294478527607362</v>
      </c>
      <c r="E32" s="7"/>
    </row>
    <row r="33" spans="2:5" ht="12">
      <c r="B33" s="4" t="s">
        <v>257</v>
      </c>
      <c r="C33" s="6">
        <f>SUM(C28:C32)</f>
        <v>163</v>
      </c>
      <c r="D33" s="8">
        <f t="shared" si="2"/>
        <v>1</v>
      </c>
      <c r="E33" s="6"/>
    </row>
    <row r="38" ht="12">
      <c r="A38" s="4" t="s">
        <v>233</v>
      </c>
    </row>
    <row r="39" spans="2:5" ht="12">
      <c r="B39" s="4" t="s">
        <v>226</v>
      </c>
      <c r="C39" s="6">
        <f>10+3+17+0+2</f>
        <v>32</v>
      </c>
      <c r="D39" s="8">
        <f aca="true" t="shared" si="3" ref="D39:D44">C39/$C$44</f>
        <v>0.2</v>
      </c>
      <c r="E39" s="7"/>
    </row>
    <row r="40" spans="2:5" ht="12">
      <c r="B40" s="4" t="s">
        <v>227</v>
      </c>
      <c r="C40" s="6">
        <f>27+2+19+0+0</f>
        <v>48</v>
      </c>
      <c r="D40" s="8">
        <f t="shared" si="3"/>
        <v>0.3</v>
      </c>
      <c r="E40" s="7"/>
    </row>
    <row r="41" spans="2:5" ht="12">
      <c r="B41" s="4" t="s">
        <v>228</v>
      </c>
      <c r="C41" s="6">
        <f>33+3+19+0+1</f>
        <v>56</v>
      </c>
      <c r="D41" s="8">
        <f t="shared" si="3"/>
        <v>0.35</v>
      </c>
      <c r="E41" s="7"/>
    </row>
    <row r="42" spans="2:5" ht="12">
      <c r="B42" s="4" t="s">
        <v>229</v>
      </c>
      <c r="C42" s="6">
        <f>7+1+8+0+2</f>
        <v>18</v>
      </c>
      <c r="D42" s="8">
        <f t="shared" si="3"/>
        <v>0.1125</v>
      </c>
      <c r="E42" s="7"/>
    </row>
    <row r="43" spans="2:5" ht="12">
      <c r="B43" s="9" t="s">
        <v>230</v>
      </c>
      <c r="C43" s="10">
        <f>4+1+1+0</f>
        <v>6</v>
      </c>
      <c r="D43" s="11">
        <f t="shared" si="3"/>
        <v>0.0375</v>
      </c>
      <c r="E43" s="7"/>
    </row>
    <row r="44" spans="2:5" ht="12">
      <c r="B44" s="4" t="s">
        <v>257</v>
      </c>
      <c r="C44" s="6">
        <f>SUM(C39:C43)</f>
        <v>160</v>
      </c>
      <c r="D44" s="8">
        <f t="shared" si="3"/>
        <v>1</v>
      </c>
      <c r="E44" s="6"/>
    </row>
    <row r="49" ht="12">
      <c r="A49" s="4" t="s">
        <v>234</v>
      </c>
    </row>
    <row r="50" spans="2:5" ht="12">
      <c r="B50" s="7" t="s">
        <v>235</v>
      </c>
      <c r="C50" s="6">
        <f>9+4+11+0+1</f>
        <v>25</v>
      </c>
      <c r="D50" s="8">
        <f aca="true" t="shared" si="4" ref="D50:D55">C50/$C$55</f>
        <v>0.11574074074074074</v>
      </c>
      <c r="E50" s="7"/>
    </row>
    <row r="51" spans="2:5" ht="24.75">
      <c r="B51" s="7" t="s">
        <v>236</v>
      </c>
      <c r="C51" s="6">
        <f>32+1+15+0+0</f>
        <v>48</v>
      </c>
      <c r="D51" s="8">
        <f t="shared" si="4"/>
        <v>0.2222222222222222</v>
      </c>
      <c r="E51" s="7"/>
    </row>
    <row r="52" spans="2:5" ht="12">
      <c r="B52" s="7" t="s">
        <v>237</v>
      </c>
      <c r="C52" s="6">
        <f>13+18+0+1</f>
        <v>32</v>
      </c>
      <c r="D52" s="8">
        <f t="shared" si="4"/>
        <v>0.14814814814814814</v>
      </c>
      <c r="E52" s="7"/>
    </row>
    <row r="53" spans="2:5" ht="49.5">
      <c r="B53" s="7" t="s">
        <v>238</v>
      </c>
      <c r="C53" s="6">
        <f>22+3+15+0+0</f>
        <v>40</v>
      </c>
      <c r="D53" s="8">
        <f t="shared" si="4"/>
        <v>0.18518518518518517</v>
      </c>
      <c r="E53" s="7"/>
    </row>
    <row r="54" spans="2:4" ht="12">
      <c r="B54" s="12" t="s">
        <v>239</v>
      </c>
      <c r="C54" s="10">
        <f>38+3+26+1+3</f>
        <v>71</v>
      </c>
      <c r="D54" s="11">
        <f t="shared" si="4"/>
        <v>0.3287037037037037</v>
      </c>
    </row>
    <row r="55" spans="2:5" ht="12">
      <c r="B55" s="4" t="s">
        <v>257</v>
      </c>
      <c r="C55" s="6">
        <f>SUM(C50:C54)</f>
        <v>216</v>
      </c>
      <c r="D55" s="8">
        <f t="shared" si="4"/>
        <v>1</v>
      </c>
      <c r="E55" s="6"/>
    </row>
    <row r="59" ht="12">
      <c r="A59" s="4" t="s">
        <v>240</v>
      </c>
    </row>
    <row r="60" spans="2:6" ht="12">
      <c r="B60" s="7" t="s">
        <v>241</v>
      </c>
      <c r="C60" s="7"/>
      <c r="D60" s="6">
        <f>28+4+21+0+1</f>
        <v>54</v>
      </c>
      <c r="E60" s="8">
        <f aca="true" t="shared" si="5" ref="E60:E70">D60/$D$70</f>
        <v>0.09246575342465753</v>
      </c>
      <c r="F60" s="7"/>
    </row>
    <row r="61" spans="2:6" ht="12">
      <c r="B61" s="7" t="s">
        <v>242</v>
      </c>
      <c r="C61" s="7"/>
      <c r="D61" s="6">
        <f>32+2+15+0+0</f>
        <v>49</v>
      </c>
      <c r="E61" s="8">
        <f t="shared" si="5"/>
        <v>0.0839041095890411</v>
      </c>
      <c r="F61" s="7"/>
    </row>
    <row r="62" spans="2:6" ht="12">
      <c r="B62" s="7" t="s">
        <v>243</v>
      </c>
      <c r="C62" s="7"/>
      <c r="D62" s="6">
        <f>53+5+25+0+0</f>
        <v>83</v>
      </c>
      <c r="E62" s="8">
        <f t="shared" si="5"/>
        <v>0.1421232876712329</v>
      </c>
      <c r="F62" s="7"/>
    </row>
    <row r="63" spans="2:6" ht="12">
      <c r="B63" s="7" t="s">
        <v>244</v>
      </c>
      <c r="C63" s="7"/>
      <c r="D63" s="6">
        <f>38+4+26+0+3</f>
        <v>71</v>
      </c>
      <c r="E63" s="8">
        <f t="shared" si="5"/>
        <v>0.12157534246575342</v>
      </c>
      <c r="F63" s="7"/>
    </row>
    <row r="64" spans="2:6" ht="12">
      <c r="B64" s="7" t="s">
        <v>245</v>
      </c>
      <c r="C64" s="7"/>
      <c r="D64" s="6">
        <f>46+6+32+1+2</f>
        <v>87</v>
      </c>
      <c r="E64" s="8">
        <f t="shared" si="5"/>
        <v>0.14897260273972604</v>
      </c>
      <c r="F64" s="7"/>
    </row>
    <row r="65" spans="2:6" ht="12">
      <c r="B65" s="7" t="s">
        <v>246</v>
      </c>
      <c r="C65" s="7"/>
      <c r="D65" s="6">
        <f>13+2+7+0+1</f>
        <v>23</v>
      </c>
      <c r="E65" s="8">
        <f t="shared" si="5"/>
        <v>0.039383561643835614</v>
      </c>
      <c r="F65" s="7"/>
    </row>
    <row r="66" spans="2:6" ht="24.75">
      <c r="B66" s="7" t="s">
        <v>247</v>
      </c>
      <c r="C66" s="7"/>
      <c r="D66" s="6">
        <f>28+3+14+0+2</f>
        <v>47</v>
      </c>
      <c r="E66" s="8">
        <f t="shared" si="5"/>
        <v>0.08047945205479452</v>
      </c>
      <c r="F66" s="7"/>
    </row>
    <row r="67" spans="2:6" ht="24.75">
      <c r="B67" s="7" t="s">
        <v>248</v>
      </c>
      <c r="C67" s="7"/>
      <c r="D67" s="6">
        <f>17+1+10+0+2</f>
        <v>30</v>
      </c>
      <c r="E67" s="8">
        <f t="shared" si="5"/>
        <v>0.05136986301369863</v>
      </c>
      <c r="F67" s="7"/>
    </row>
    <row r="68" spans="2:6" ht="37.5">
      <c r="B68" s="7" t="s">
        <v>249</v>
      </c>
      <c r="C68" s="7"/>
      <c r="D68" s="6">
        <f>20+3+10+0+2</f>
        <v>35</v>
      </c>
      <c r="E68" s="8">
        <f t="shared" si="5"/>
        <v>0.059931506849315065</v>
      </c>
      <c r="F68" s="7"/>
    </row>
    <row r="69" spans="2:6" ht="24.75">
      <c r="B69" s="12" t="s">
        <v>250</v>
      </c>
      <c r="C69" s="12"/>
      <c r="D69" s="10">
        <f>60+7+37+0+1</f>
        <v>105</v>
      </c>
      <c r="E69" s="11">
        <f t="shared" si="5"/>
        <v>0.1797945205479452</v>
      </c>
      <c r="F69" s="7"/>
    </row>
    <row r="70" spans="2:6" ht="12">
      <c r="B70" s="4" t="s">
        <v>257</v>
      </c>
      <c r="D70" s="6">
        <f>SUM(D60:D69)</f>
        <v>584</v>
      </c>
      <c r="E70" s="8">
        <f t="shared" si="5"/>
        <v>1</v>
      </c>
      <c r="F70" s="6"/>
    </row>
    <row r="74" ht="12">
      <c r="A74" s="4" t="s">
        <v>251</v>
      </c>
    </row>
    <row r="75" spans="2:5" ht="12">
      <c r="B75" s="4" t="s">
        <v>252</v>
      </c>
      <c r="C75" s="6">
        <f>27+4+30+1+2</f>
        <v>64</v>
      </c>
      <c r="D75" s="8">
        <f>C75/$C$79</f>
        <v>0.3902439024390244</v>
      </c>
      <c r="E75" s="7"/>
    </row>
    <row r="76" spans="2:5" ht="12">
      <c r="B76" s="4" t="s">
        <v>253</v>
      </c>
      <c r="C76" s="6">
        <f>35+5+24+0+0</f>
        <v>64</v>
      </c>
      <c r="D76" s="8">
        <f>C76/$C$79</f>
        <v>0.3902439024390244</v>
      </c>
      <c r="E76" s="7"/>
    </row>
    <row r="77" spans="2:5" ht="12">
      <c r="B77" s="4" t="s">
        <v>254</v>
      </c>
      <c r="C77" s="6">
        <f>9+4+0+1</f>
        <v>14</v>
      </c>
      <c r="D77" s="8">
        <f>C77/$C$79</f>
        <v>0.08536585365853659</v>
      </c>
      <c r="E77" s="7"/>
    </row>
    <row r="78" spans="2:5" ht="12">
      <c r="B78" s="9" t="s">
        <v>255</v>
      </c>
      <c r="C78" s="10">
        <f>16+6+0+0</f>
        <v>22</v>
      </c>
      <c r="D78" s="11">
        <f>C78/$C$79</f>
        <v>0.13414634146341464</v>
      </c>
      <c r="E78" s="7"/>
    </row>
    <row r="79" spans="2:5" ht="12">
      <c r="B79" s="4" t="s">
        <v>257</v>
      </c>
      <c r="C79" s="6">
        <f>SUM(C75:C78)</f>
        <v>164</v>
      </c>
      <c r="D79" s="8">
        <f>C79/$C$79</f>
        <v>1</v>
      </c>
      <c r="E79" s="6"/>
    </row>
  </sheetData>
  <sheetProtection/>
  <mergeCells count="2">
    <mergeCell ref="A1:H1"/>
    <mergeCell ref="A2:H2"/>
  </mergeCells>
  <printOptions/>
  <pageMargins left="0.75" right="0.75" top="1" bottom="1" header="0.5" footer="0.5"/>
  <pageSetup horizontalDpi="600" verticalDpi="600" orientation="portrait" scale="97" r:id="rId1"/>
  <rowBreaks count="1" manualBreakCount="1">
    <brk id="48" max="7" man="1"/>
  </rowBreaks>
</worksheet>
</file>

<file path=xl/worksheets/sheet2.xml><?xml version="1.0" encoding="utf-8"?>
<worksheet xmlns="http://schemas.openxmlformats.org/spreadsheetml/2006/main" xmlns:r="http://schemas.openxmlformats.org/officeDocument/2006/relationships">
  <dimension ref="A1:AH91"/>
  <sheetViews>
    <sheetView zoomScalePageLayoutView="0" workbookViewId="0" topLeftCell="AB67">
      <selection activeCell="AB23" sqref="AB23"/>
    </sheetView>
  </sheetViews>
  <sheetFormatPr defaultColWidth="9.140625" defaultRowHeight="12.75"/>
  <cols>
    <col min="1" max="27" width="0" style="0" hidden="1" customWidth="1"/>
    <col min="28" max="28" width="36.00390625" style="0" customWidth="1"/>
    <col min="29" max="29" width="0" style="0" hidden="1" customWidth="1"/>
    <col min="30" max="30" width="35.140625" style="0" customWidth="1"/>
    <col min="31" max="31" width="0" style="0" hidden="1" customWidth="1"/>
    <col min="32" max="32" width="36.00390625" style="0" customWidth="1"/>
    <col min="33" max="33" width="0" style="0" hidden="1" customWidth="1"/>
  </cols>
  <sheetData>
    <row r="1" spans="1:34" ht="1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0</v>
      </c>
    </row>
    <row r="2" spans="1:32" ht="12">
      <c r="A2" t="s">
        <v>0</v>
      </c>
      <c r="B2" s="1">
        <v>37689</v>
      </c>
      <c r="C2" t="s">
        <v>33</v>
      </c>
      <c r="D2">
        <v>0</v>
      </c>
      <c r="E2">
        <v>0</v>
      </c>
      <c r="F2">
        <v>5</v>
      </c>
      <c r="G2">
        <v>5</v>
      </c>
      <c r="H2">
        <f>-2-2</f>
        <v>-4</v>
      </c>
      <c r="I2">
        <f>-2-2</f>
        <v>-4</v>
      </c>
      <c r="J2">
        <f>-2-2</f>
        <v>-4</v>
      </c>
      <c r="K2">
        <v>0</v>
      </c>
      <c r="L2">
        <v>0</v>
      </c>
      <c r="M2">
        <v>0</v>
      </c>
      <c r="N2">
        <v>0</v>
      </c>
      <c r="O2">
        <v>0</v>
      </c>
      <c r="P2">
        <v>0</v>
      </c>
      <c r="Q2">
        <v>0</v>
      </c>
      <c r="R2">
        <v>0</v>
      </c>
      <c r="S2">
        <v>0</v>
      </c>
      <c r="T2">
        <v>0</v>
      </c>
      <c r="U2">
        <v>0</v>
      </c>
      <c r="V2">
        <v>0</v>
      </c>
      <c r="W2">
        <v>0</v>
      </c>
      <c r="X2">
        <v>0</v>
      </c>
      <c r="Y2">
        <v>0</v>
      </c>
      <c r="Z2">
        <f>-2-2</f>
        <v>-4</v>
      </c>
      <c r="AA2">
        <f>-2-2</f>
        <v>-4</v>
      </c>
      <c r="AB2" t="s">
        <v>0</v>
      </c>
      <c r="AC2">
        <f aca="true" t="shared" si="0" ref="AC2:AC33">-2-2</f>
        <v>-4</v>
      </c>
      <c r="AD2" t="s">
        <v>0</v>
      </c>
      <c r="AE2">
        <f aca="true" t="shared" si="1" ref="AE2:AE33">-2-2</f>
        <v>-4</v>
      </c>
      <c r="AF2" t="s">
        <v>0</v>
      </c>
    </row>
    <row r="3" spans="1:32" ht="12">
      <c r="A3" t="s">
        <v>0</v>
      </c>
      <c r="B3" s="1">
        <v>37695</v>
      </c>
      <c r="C3" t="s">
        <v>34</v>
      </c>
      <c r="D3">
        <v>9</v>
      </c>
      <c r="E3">
        <v>60</v>
      </c>
      <c r="F3">
        <v>165</v>
      </c>
      <c r="G3">
        <v>3</v>
      </c>
      <c r="H3">
        <v>2</v>
      </c>
      <c r="I3">
        <v>3</v>
      </c>
      <c r="J3">
        <v>3</v>
      </c>
      <c r="K3">
        <v>0</v>
      </c>
      <c r="L3">
        <v>0</v>
      </c>
      <c r="M3">
        <v>0</v>
      </c>
      <c r="N3">
        <v>0</v>
      </c>
      <c r="O3">
        <v>1</v>
      </c>
      <c r="P3">
        <v>1</v>
      </c>
      <c r="Q3">
        <v>1</v>
      </c>
      <c r="R3">
        <v>1</v>
      </c>
      <c r="S3">
        <v>1</v>
      </c>
      <c r="T3">
        <v>1</v>
      </c>
      <c r="U3">
        <v>0</v>
      </c>
      <c r="V3">
        <v>1</v>
      </c>
      <c r="W3">
        <v>1</v>
      </c>
      <c r="X3">
        <v>0</v>
      </c>
      <c r="Y3">
        <v>1</v>
      </c>
      <c r="Z3">
        <v>1</v>
      </c>
      <c r="AA3">
        <f aca="true" t="shared" si="2" ref="AA3:AA34">-2-2</f>
        <v>-4</v>
      </c>
      <c r="AB3" t="s">
        <v>0</v>
      </c>
      <c r="AC3">
        <f t="shared" si="0"/>
        <v>-4</v>
      </c>
      <c r="AD3" t="s">
        <v>0</v>
      </c>
      <c r="AE3">
        <f t="shared" si="1"/>
        <v>-4</v>
      </c>
      <c r="AF3" t="s">
        <v>0</v>
      </c>
    </row>
    <row r="4" spans="1:32" ht="12">
      <c r="A4" t="s">
        <v>0</v>
      </c>
      <c r="B4" s="1">
        <v>37695</v>
      </c>
      <c r="C4" t="s">
        <v>35</v>
      </c>
      <c r="D4">
        <v>2</v>
      </c>
      <c r="E4">
        <v>13</v>
      </c>
      <c r="F4">
        <v>69</v>
      </c>
      <c r="G4">
        <v>3</v>
      </c>
      <c r="H4">
        <v>3</v>
      </c>
      <c r="I4">
        <v>3</v>
      </c>
      <c r="J4">
        <v>3</v>
      </c>
      <c r="K4">
        <v>1</v>
      </c>
      <c r="L4">
        <v>0</v>
      </c>
      <c r="M4">
        <v>0</v>
      </c>
      <c r="N4">
        <v>0</v>
      </c>
      <c r="O4">
        <v>0</v>
      </c>
      <c r="P4">
        <v>1</v>
      </c>
      <c r="Q4">
        <v>0</v>
      </c>
      <c r="R4">
        <v>0</v>
      </c>
      <c r="S4">
        <v>0</v>
      </c>
      <c r="T4">
        <v>0</v>
      </c>
      <c r="U4">
        <v>0</v>
      </c>
      <c r="V4">
        <v>0</v>
      </c>
      <c r="W4">
        <v>0</v>
      </c>
      <c r="X4">
        <v>0</v>
      </c>
      <c r="Y4">
        <v>0</v>
      </c>
      <c r="Z4">
        <v>2</v>
      </c>
      <c r="AA4">
        <f t="shared" si="2"/>
        <v>-4</v>
      </c>
      <c r="AB4" t="s">
        <v>0</v>
      </c>
      <c r="AC4">
        <f t="shared" si="0"/>
        <v>-4</v>
      </c>
      <c r="AD4" t="s">
        <v>0</v>
      </c>
      <c r="AE4">
        <f t="shared" si="1"/>
        <v>-4</v>
      </c>
      <c r="AF4" t="s">
        <v>0</v>
      </c>
    </row>
    <row r="5" spans="1:32" ht="12">
      <c r="A5" t="s">
        <v>0</v>
      </c>
      <c r="B5" s="1">
        <v>37695</v>
      </c>
      <c r="C5" t="s">
        <v>36</v>
      </c>
      <c r="D5">
        <v>5</v>
      </c>
      <c r="E5">
        <v>33</v>
      </c>
      <c r="F5">
        <v>399</v>
      </c>
      <c r="G5">
        <v>2</v>
      </c>
      <c r="H5">
        <v>2</v>
      </c>
      <c r="I5">
        <v>2</v>
      </c>
      <c r="J5">
        <v>2</v>
      </c>
      <c r="K5">
        <v>0</v>
      </c>
      <c r="L5">
        <v>1</v>
      </c>
      <c r="M5">
        <v>1</v>
      </c>
      <c r="N5">
        <v>0</v>
      </c>
      <c r="O5">
        <v>0</v>
      </c>
      <c r="P5">
        <v>1</v>
      </c>
      <c r="Q5">
        <v>0</v>
      </c>
      <c r="R5">
        <v>1</v>
      </c>
      <c r="S5">
        <v>0</v>
      </c>
      <c r="T5">
        <v>0</v>
      </c>
      <c r="U5">
        <v>0</v>
      </c>
      <c r="V5">
        <v>0</v>
      </c>
      <c r="W5">
        <v>0</v>
      </c>
      <c r="X5">
        <v>0</v>
      </c>
      <c r="Y5">
        <v>1</v>
      </c>
      <c r="Z5">
        <v>4</v>
      </c>
      <c r="AA5">
        <f t="shared" si="2"/>
        <v>-4</v>
      </c>
      <c r="AB5" t="s">
        <v>37</v>
      </c>
      <c r="AC5">
        <f t="shared" si="0"/>
        <v>-4</v>
      </c>
      <c r="AD5" t="s">
        <v>38</v>
      </c>
      <c r="AE5">
        <f t="shared" si="1"/>
        <v>-4</v>
      </c>
      <c r="AF5" t="s">
        <v>39</v>
      </c>
    </row>
    <row r="6" spans="1:32" ht="12">
      <c r="A6" t="s">
        <v>0</v>
      </c>
      <c r="B6" s="1">
        <v>37695</v>
      </c>
      <c r="C6" t="s">
        <v>40</v>
      </c>
      <c r="D6">
        <v>5</v>
      </c>
      <c r="E6">
        <v>33</v>
      </c>
      <c r="F6">
        <v>229</v>
      </c>
      <c r="G6">
        <v>3</v>
      </c>
      <c r="H6">
        <v>3</v>
      </c>
      <c r="I6">
        <v>2</v>
      </c>
      <c r="J6">
        <v>3</v>
      </c>
      <c r="K6">
        <v>0</v>
      </c>
      <c r="L6">
        <v>0</v>
      </c>
      <c r="M6">
        <v>0</v>
      </c>
      <c r="N6">
        <v>0</v>
      </c>
      <c r="O6">
        <v>1</v>
      </c>
      <c r="P6">
        <v>1</v>
      </c>
      <c r="Q6">
        <v>1</v>
      </c>
      <c r="R6">
        <v>1</v>
      </c>
      <c r="S6">
        <v>0</v>
      </c>
      <c r="T6">
        <v>1</v>
      </c>
      <c r="U6">
        <v>0</v>
      </c>
      <c r="V6">
        <v>0</v>
      </c>
      <c r="W6">
        <v>0</v>
      </c>
      <c r="X6">
        <v>0</v>
      </c>
      <c r="Y6">
        <v>0</v>
      </c>
      <c r="Z6">
        <v>3</v>
      </c>
      <c r="AA6">
        <f t="shared" si="2"/>
        <v>-4</v>
      </c>
      <c r="AB6" t="s">
        <v>41</v>
      </c>
      <c r="AC6">
        <f t="shared" si="0"/>
        <v>-4</v>
      </c>
      <c r="AD6" t="s">
        <v>42</v>
      </c>
      <c r="AE6">
        <f t="shared" si="1"/>
        <v>-4</v>
      </c>
      <c r="AF6" t="s">
        <v>0</v>
      </c>
    </row>
    <row r="7" spans="1:32" ht="12">
      <c r="A7" t="s">
        <v>0</v>
      </c>
      <c r="B7" s="1">
        <v>37696</v>
      </c>
      <c r="C7" t="s">
        <v>43</v>
      </c>
      <c r="D7">
        <v>4</v>
      </c>
      <c r="E7">
        <v>26</v>
      </c>
      <c r="F7">
        <v>89</v>
      </c>
      <c r="G7">
        <v>3</v>
      </c>
      <c r="H7">
        <v>1</v>
      </c>
      <c r="I7">
        <v>2</v>
      </c>
      <c r="J7">
        <v>2</v>
      </c>
      <c r="K7">
        <v>0</v>
      </c>
      <c r="L7">
        <v>0</v>
      </c>
      <c r="M7">
        <v>0</v>
      </c>
      <c r="N7">
        <v>1</v>
      </c>
      <c r="O7">
        <v>1</v>
      </c>
      <c r="P7">
        <v>0</v>
      </c>
      <c r="Q7">
        <v>0</v>
      </c>
      <c r="R7">
        <v>1</v>
      </c>
      <c r="S7">
        <v>1</v>
      </c>
      <c r="T7">
        <v>0</v>
      </c>
      <c r="U7">
        <v>0</v>
      </c>
      <c r="V7">
        <v>0</v>
      </c>
      <c r="W7">
        <v>0</v>
      </c>
      <c r="X7">
        <v>0</v>
      </c>
      <c r="Y7">
        <v>0</v>
      </c>
      <c r="Z7">
        <v>2</v>
      </c>
      <c r="AA7">
        <f t="shared" si="2"/>
        <v>-4</v>
      </c>
      <c r="AB7" t="s">
        <v>0</v>
      </c>
      <c r="AC7">
        <f t="shared" si="0"/>
        <v>-4</v>
      </c>
      <c r="AD7" t="s">
        <v>0</v>
      </c>
      <c r="AE7">
        <f t="shared" si="1"/>
        <v>-4</v>
      </c>
      <c r="AF7" t="s">
        <v>0</v>
      </c>
    </row>
    <row r="8" spans="1:32" ht="12">
      <c r="A8" t="s">
        <v>0</v>
      </c>
      <c r="B8" s="1">
        <v>37696</v>
      </c>
      <c r="C8" t="s">
        <v>44</v>
      </c>
      <c r="D8">
        <v>3</v>
      </c>
      <c r="E8">
        <v>20</v>
      </c>
      <c r="F8">
        <v>181</v>
      </c>
      <c r="G8">
        <v>3</v>
      </c>
      <c r="H8">
        <v>2</v>
      </c>
      <c r="I8">
        <v>3</v>
      </c>
      <c r="J8">
        <v>3</v>
      </c>
      <c r="K8">
        <v>0</v>
      </c>
      <c r="L8">
        <v>1</v>
      </c>
      <c r="M8">
        <v>0</v>
      </c>
      <c r="N8">
        <v>0</v>
      </c>
      <c r="O8">
        <v>1</v>
      </c>
      <c r="P8">
        <v>0</v>
      </c>
      <c r="Q8">
        <v>0</v>
      </c>
      <c r="R8">
        <v>0</v>
      </c>
      <c r="S8">
        <v>1</v>
      </c>
      <c r="T8">
        <v>0</v>
      </c>
      <c r="U8">
        <v>0</v>
      </c>
      <c r="V8">
        <v>0</v>
      </c>
      <c r="W8">
        <v>0</v>
      </c>
      <c r="X8">
        <v>0</v>
      </c>
      <c r="Y8">
        <v>0</v>
      </c>
      <c r="Z8">
        <v>1</v>
      </c>
      <c r="AA8">
        <f t="shared" si="2"/>
        <v>-4</v>
      </c>
      <c r="AB8" t="s">
        <v>41</v>
      </c>
      <c r="AC8">
        <f t="shared" si="0"/>
        <v>-4</v>
      </c>
      <c r="AD8" t="s">
        <v>45</v>
      </c>
      <c r="AE8">
        <f t="shared" si="1"/>
        <v>-4</v>
      </c>
      <c r="AF8" t="s">
        <v>0</v>
      </c>
    </row>
    <row r="9" spans="1:32" ht="12">
      <c r="A9" t="s">
        <v>0</v>
      </c>
      <c r="B9" s="1">
        <v>37696</v>
      </c>
      <c r="C9" t="s">
        <v>46</v>
      </c>
      <c r="D9">
        <v>6</v>
      </c>
      <c r="E9">
        <v>40</v>
      </c>
      <c r="F9">
        <v>142</v>
      </c>
      <c r="G9">
        <v>4</v>
      </c>
      <c r="H9">
        <v>4</v>
      </c>
      <c r="I9">
        <v>3</v>
      </c>
      <c r="J9">
        <v>3</v>
      </c>
      <c r="K9">
        <v>0</v>
      </c>
      <c r="L9">
        <v>1</v>
      </c>
      <c r="M9">
        <v>0</v>
      </c>
      <c r="N9">
        <v>0</v>
      </c>
      <c r="O9">
        <v>0</v>
      </c>
      <c r="P9">
        <v>1</v>
      </c>
      <c r="Q9">
        <v>1</v>
      </c>
      <c r="R9">
        <v>1</v>
      </c>
      <c r="S9">
        <v>1</v>
      </c>
      <c r="T9">
        <v>0</v>
      </c>
      <c r="U9">
        <v>0</v>
      </c>
      <c r="V9">
        <v>1</v>
      </c>
      <c r="W9">
        <v>0</v>
      </c>
      <c r="X9">
        <v>0</v>
      </c>
      <c r="Y9">
        <v>0</v>
      </c>
      <c r="Z9">
        <v>2</v>
      </c>
      <c r="AA9">
        <f t="shared" si="2"/>
        <v>-4</v>
      </c>
      <c r="AB9" t="s">
        <v>47</v>
      </c>
      <c r="AC9">
        <f t="shared" si="0"/>
        <v>-4</v>
      </c>
      <c r="AD9" t="s">
        <v>48</v>
      </c>
      <c r="AE9">
        <f t="shared" si="1"/>
        <v>-4</v>
      </c>
      <c r="AF9" t="s">
        <v>49</v>
      </c>
    </row>
    <row r="10" spans="1:32" ht="12">
      <c r="A10" t="s">
        <v>0</v>
      </c>
      <c r="B10" s="1">
        <v>37696</v>
      </c>
      <c r="C10" t="s">
        <v>50</v>
      </c>
      <c r="D10">
        <v>2</v>
      </c>
      <c r="E10">
        <v>13</v>
      </c>
      <c r="F10">
        <v>51</v>
      </c>
      <c r="G10">
        <v>1</v>
      </c>
      <c r="H10">
        <v>1</v>
      </c>
      <c r="I10">
        <v>1</v>
      </c>
      <c r="J10">
        <v>1</v>
      </c>
      <c r="K10">
        <v>1</v>
      </c>
      <c r="L10">
        <v>0</v>
      </c>
      <c r="M10">
        <v>1</v>
      </c>
      <c r="N10">
        <v>0</v>
      </c>
      <c r="O10">
        <v>0</v>
      </c>
      <c r="P10">
        <v>0</v>
      </c>
      <c r="Q10">
        <v>0</v>
      </c>
      <c r="R10">
        <v>0</v>
      </c>
      <c r="S10">
        <v>0</v>
      </c>
      <c r="T10">
        <v>0</v>
      </c>
      <c r="U10">
        <v>0</v>
      </c>
      <c r="V10">
        <v>0</v>
      </c>
      <c r="W10">
        <v>0</v>
      </c>
      <c r="X10">
        <v>0</v>
      </c>
      <c r="Y10">
        <v>0</v>
      </c>
      <c r="Z10">
        <v>3</v>
      </c>
      <c r="AA10">
        <f t="shared" si="2"/>
        <v>-4</v>
      </c>
      <c r="AB10" t="s">
        <v>0</v>
      </c>
      <c r="AC10">
        <f t="shared" si="0"/>
        <v>-4</v>
      </c>
      <c r="AD10" t="s">
        <v>0</v>
      </c>
      <c r="AE10">
        <f t="shared" si="1"/>
        <v>-4</v>
      </c>
      <c r="AF10" t="s">
        <v>0</v>
      </c>
    </row>
    <row r="11" spans="1:32" ht="12">
      <c r="A11" t="s">
        <v>0</v>
      </c>
      <c r="B11" s="1">
        <v>37696</v>
      </c>
      <c r="C11" t="s">
        <v>51</v>
      </c>
      <c r="D11">
        <v>10</v>
      </c>
      <c r="E11">
        <v>66</v>
      </c>
      <c r="F11">
        <v>135</v>
      </c>
      <c r="G11">
        <v>2</v>
      </c>
      <c r="H11">
        <v>2</v>
      </c>
      <c r="I11">
        <v>3</v>
      </c>
      <c r="J11">
        <v>4</v>
      </c>
      <c r="K11">
        <v>0</v>
      </c>
      <c r="L11">
        <v>0</v>
      </c>
      <c r="M11">
        <v>0</v>
      </c>
      <c r="N11">
        <v>0</v>
      </c>
      <c r="O11">
        <v>1</v>
      </c>
      <c r="P11">
        <v>1</v>
      </c>
      <c r="Q11">
        <v>1</v>
      </c>
      <c r="R11">
        <v>1</v>
      </c>
      <c r="S11">
        <v>1</v>
      </c>
      <c r="T11">
        <v>1</v>
      </c>
      <c r="U11">
        <v>1</v>
      </c>
      <c r="V11">
        <v>1</v>
      </c>
      <c r="W11">
        <v>0</v>
      </c>
      <c r="X11">
        <v>1</v>
      </c>
      <c r="Y11">
        <v>1</v>
      </c>
      <c r="Z11">
        <v>4</v>
      </c>
      <c r="AA11">
        <f t="shared" si="2"/>
        <v>-4</v>
      </c>
      <c r="AB11" t="s">
        <v>52</v>
      </c>
      <c r="AC11">
        <f t="shared" si="0"/>
        <v>-4</v>
      </c>
      <c r="AD11" t="s">
        <v>53</v>
      </c>
      <c r="AE11">
        <f t="shared" si="1"/>
        <v>-4</v>
      </c>
      <c r="AF11" t="s">
        <v>54</v>
      </c>
    </row>
    <row r="12" spans="1:32" ht="12">
      <c r="A12" t="s">
        <v>0</v>
      </c>
      <c r="B12" s="1">
        <v>37696</v>
      </c>
      <c r="C12" t="s">
        <v>55</v>
      </c>
      <c r="D12">
        <v>6</v>
      </c>
      <c r="E12">
        <v>40</v>
      </c>
      <c r="F12">
        <v>60</v>
      </c>
      <c r="G12">
        <v>3</v>
      </c>
      <c r="H12">
        <v>4</v>
      </c>
      <c r="I12">
        <v>3</v>
      </c>
      <c r="J12">
        <v>3</v>
      </c>
      <c r="K12">
        <v>0</v>
      </c>
      <c r="L12">
        <v>1</v>
      </c>
      <c r="M12">
        <v>0</v>
      </c>
      <c r="N12">
        <v>0</v>
      </c>
      <c r="O12">
        <v>0</v>
      </c>
      <c r="P12">
        <v>0</v>
      </c>
      <c r="Q12">
        <v>0</v>
      </c>
      <c r="R12">
        <v>1</v>
      </c>
      <c r="S12">
        <v>1</v>
      </c>
      <c r="T12">
        <v>1</v>
      </c>
      <c r="U12">
        <v>1</v>
      </c>
      <c r="V12">
        <v>0</v>
      </c>
      <c r="W12">
        <v>0</v>
      </c>
      <c r="X12">
        <v>0</v>
      </c>
      <c r="Y12">
        <v>1</v>
      </c>
      <c r="Z12">
        <v>1</v>
      </c>
      <c r="AA12">
        <f t="shared" si="2"/>
        <v>-4</v>
      </c>
      <c r="AB12" t="s">
        <v>0</v>
      </c>
      <c r="AC12">
        <f t="shared" si="0"/>
        <v>-4</v>
      </c>
      <c r="AD12" t="s">
        <v>0</v>
      </c>
      <c r="AE12">
        <f t="shared" si="1"/>
        <v>-4</v>
      </c>
      <c r="AF12" t="s">
        <v>0</v>
      </c>
    </row>
    <row r="13" spans="1:32" ht="12">
      <c r="A13" t="s">
        <v>0</v>
      </c>
      <c r="B13" s="1">
        <v>37696</v>
      </c>
      <c r="C13" t="s">
        <v>56</v>
      </c>
      <c r="D13">
        <v>7</v>
      </c>
      <c r="E13">
        <v>46</v>
      </c>
      <c r="F13">
        <v>93</v>
      </c>
      <c r="G13">
        <v>2</v>
      </c>
      <c r="H13">
        <v>2</v>
      </c>
      <c r="I13">
        <v>1</v>
      </c>
      <c r="J13">
        <f>-2-2</f>
        <v>-4</v>
      </c>
      <c r="K13">
        <v>0</v>
      </c>
      <c r="L13">
        <v>1</v>
      </c>
      <c r="M13">
        <v>0</v>
      </c>
      <c r="N13">
        <v>0</v>
      </c>
      <c r="O13">
        <v>1</v>
      </c>
      <c r="P13">
        <v>0</v>
      </c>
      <c r="Q13">
        <v>0</v>
      </c>
      <c r="R13">
        <v>1</v>
      </c>
      <c r="S13">
        <v>1</v>
      </c>
      <c r="T13">
        <v>1</v>
      </c>
      <c r="U13">
        <v>0</v>
      </c>
      <c r="V13">
        <v>0</v>
      </c>
      <c r="W13">
        <v>0</v>
      </c>
      <c r="X13">
        <v>1</v>
      </c>
      <c r="Y13">
        <v>1</v>
      </c>
      <c r="Z13">
        <v>2</v>
      </c>
      <c r="AA13">
        <f t="shared" si="2"/>
        <v>-4</v>
      </c>
      <c r="AB13" t="s">
        <v>57</v>
      </c>
      <c r="AC13">
        <f t="shared" si="0"/>
        <v>-4</v>
      </c>
      <c r="AD13" t="s">
        <v>58</v>
      </c>
      <c r="AE13">
        <f t="shared" si="1"/>
        <v>-4</v>
      </c>
      <c r="AF13" t="s">
        <v>0</v>
      </c>
    </row>
    <row r="14" spans="1:32" ht="12">
      <c r="A14" t="s">
        <v>0</v>
      </c>
      <c r="B14" s="1">
        <v>37696</v>
      </c>
      <c r="C14" t="s">
        <v>59</v>
      </c>
      <c r="D14">
        <v>11</v>
      </c>
      <c r="E14">
        <v>73</v>
      </c>
      <c r="F14">
        <v>233</v>
      </c>
      <c r="G14">
        <v>3</v>
      </c>
      <c r="H14">
        <v>3</v>
      </c>
      <c r="I14">
        <v>3</v>
      </c>
      <c r="J14">
        <v>2</v>
      </c>
      <c r="K14">
        <v>1</v>
      </c>
      <c r="L14">
        <v>0</v>
      </c>
      <c r="M14">
        <v>0</v>
      </c>
      <c r="N14">
        <v>0</v>
      </c>
      <c r="O14">
        <v>1</v>
      </c>
      <c r="P14">
        <v>1</v>
      </c>
      <c r="Q14">
        <v>1</v>
      </c>
      <c r="R14">
        <v>1</v>
      </c>
      <c r="S14">
        <v>1</v>
      </c>
      <c r="T14">
        <v>1</v>
      </c>
      <c r="U14">
        <v>0</v>
      </c>
      <c r="V14">
        <v>1</v>
      </c>
      <c r="W14">
        <v>1</v>
      </c>
      <c r="X14">
        <v>1</v>
      </c>
      <c r="Y14">
        <v>1</v>
      </c>
      <c r="Z14">
        <v>2</v>
      </c>
      <c r="AA14">
        <f t="shared" si="2"/>
        <v>-4</v>
      </c>
      <c r="AB14" t="s">
        <v>0</v>
      </c>
      <c r="AC14">
        <f t="shared" si="0"/>
        <v>-4</v>
      </c>
      <c r="AD14" t="s">
        <v>0</v>
      </c>
      <c r="AE14">
        <f t="shared" si="1"/>
        <v>-4</v>
      </c>
      <c r="AF14" t="s">
        <v>0</v>
      </c>
    </row>
    <row r="15" spans="1:32" ht="12">
      <c r="A15" t="s">
        <v>0</v>
      </c>
      <c r="B15" s="1">
        <v>37696</v>
      </c>
      <c r="C15" t="s">
        <v>60</v>
      </c>
      <c r="D15">
        <v>6</v>
      </c>
      <c r="E15">
        <v>40</v>
      </c>
      <c r="F15">
        <v>268</v>
      </c>
      <c r="G15">
        <v>1</v>
      </c>
      <c r="H15">
        <v>1</v>
      </c>
      <c r="I15">
        <v>2</v>
      </c>
      <c r="J15">
        <v>2</v>
      </c>
      <c r="K15">
        <v>0</v>
      </c>
      <c r="L15">
        <v>1</v>
      </c>
      <c r="M15">
        <v>0</v>
      </c>
      <c r="N15">
        <v>0</v>
      </c>
      <c r="O15">
        <v>0</v>
      </c>
      <c r="P15">
        <v>1</v>
      </c>
      <c r="Q15">
        <v>1</v>
      </c>
      <c r="R15">
        <v>1</v>
      </c>
      <c r="S15">
        <v>1</v>
      </c>
      <c r="T15">
        <v>1</v>
      </c>
      <c r="U15">
        <v>0</v>
      </c>
      <c r="V15">
        <v>0</v>
      </c>
      <c r="W15">
        <v>0</v>
      </c>
      <c r="X15">
        <v>0</v>
      </c>
      <c r="Y15">
        <v>0</v>
      </c>
      <c r="Z15">
        <v>2</v>
      </c>
      <c r="AA15">
        <f t="shared" si="2"/>
        <v>-4</v>
      </c>
      <c r="AB15" t="s">
        <v>61</v>
      </c>
      <c r="AC15">
        <f t="shared" si="0"/>
        <v>-4</v>
      </c>
      <c r="AD15" t="s">
        <v>62</v>
      </c>
      <c r="AE15">
        <f t="shared" si="1"/>
        <v>-4</v>
      </c>
      <c r="AF15" t="s">
        <v>0</v>
      </c>
    </row>
    <row r="16" spans="1:32" ht="12">
      <c r="A16" t="s">
        <v>0</v>
      </c>
      <c r="B16" s="1">
        <v>37696</v>
      </c>
      <c r="C16" t="s">
        <v>63</v>
      </c>
      <c r="D16">
        <v>2</v>
      </c>
      <c r="E16">
        <v>13</v>
      </c>
      <c r="F16">
        <v>126</v>
      </c>
      <c r="G16">
        <v>1</v>
      </c>
      <c r="H16">
        <v>1</v>
      </c>
      <c r="I16">
        <v>2</v>
      </c>
      <c r="J16">
        <v>2</v>
      </c>
      <c r="K16">
        <v>0</v>
      </c>
      <c r="L16">
        <v>0</v>
      </c>
      <c r="M16">
        <v>0</v>
      </c>
      <c r="N16">
        <v>1</v>
      </c>
      <c r="O16">
        <v>0</v>
      </c>
      <c r="P16">
        <v>0</v>
      </c>
      <c r="Q16">
        <v>1</v>
      </c>
      <c r="R16">
        <v>0</v>
      </c>
      <c r="S16">
        <v>0</v>
      </c>
      <c r="T16">
        <v>0</v>
      </c>
      <c r="U16">
        <v>0</v>
      </c>
      <c r="V16">
        <v>0</v>
      </c>
      <c r="W16">
        <v>0</v>
      </c>
      <c r="X16">
        <v>0</v>
      </c>
      <c r="Y16">
        <v>0</v>
      </c>
      <c r="Z16">
        <v>1</v>
      </c>
      <c r="AA16">
        <f t="shared" si="2"/>
        <v>-4</v>
      </c>
      <c r="AB16" t="s">
        <v>57</v>
      </c>
      <c r="AC16">
        <f t="shared" si="0"/>
        <v>-4</v>
      </c>
      <c r="AD16" t="s">
        <v>64</v>
      </c>
      <c r="AE16">
        <f t="shared" si="1"/>
        <v>-4</v>
      </c>
      <c r="AF16" t="s">
        <v>0</v>
      </c>
    </row>
    <row r="17" spans="1:32" ht="12">
      <c r="A17" t="s">
        <v>0</v>
      </c>
      <c r="B17" s="1">
        <v>37697</v>
      </c>
      <c r="C17" t="s">
        <v>65</v>
      </c>
      <c r="D17">
        <v>2</v>
      </c>
      <c r="E17">
        <v>13</v>
      </c>
      <c r="F17">
        <v>52</v>
      </c>
      <c r="G17">
        <v>4</v>
      </c>
      <c r="H17">
        <v>3</v>
      </c>
      <c r="I17">
        <v>4</v>
      </c>
      <c r="J17">
        <v>3</v>
      </c>
      <c r="K17">
        <v>0</v>
      </c>
      <c r="L17">
        <v>1</v>
      </c>
      <c r="M17">
        <v>0</v>
      </c>
      <c r="N17">
        <v>0</v>
      </c>
      <c r="O17">
        <v>0</v>
      </c>
      <c r="P17">
        <v>0</v>
      </c>
      <c r="Q17">
        <v>0</v>
      </c>
      <c r="R17">
        <v>0</v>
      </c>
      <c r="S17">
        <v>1</v>
      </c>
      <c r="T17">
        <v>0</v>
      </c>
      <c r="U17">
        <v>0</v>
      </c>
      <c r="V17">
        <v>0</v>
      </c>
      <c r="W17">
        <v>0</v>
      </c>
      <c r="X17">
        <v>0</v>
      </c>
      <c r="Y17">
        <v>0</v>
      </c>
      <c r="Z17">
        <v>1</v>
      </c>
      <c r="AA17">
        <f t="shared" si="2"/>
        <v>-4</v>
      </c>
      <c r="AB17" t="s">
        <v>0</v>
      </c>
      <c r="AC17">
        <f t="shared" si="0"/>
        <v>-4</v>
      </c>
      <c r="AD17" t="s">
        <v>0</v>
      </c>
      <c r="AE17">
        <f t="shared" si="1"/>
        <v>-4</v>
      </c>
      <c r="AF17" t="s">
        <v>0</v>
      </c>
    </row>
    <row r="18" spans="1:32" ht="12">
      <c r="A18" t="s">
        <v>0</v>
      </c>
      <c r="B18" s="1">
        <v>37697</v>
      </c>
      <c r="C18" t="s">
        <v>66</v>
      </c>
      <c r="D18">
        <v>5</v>
      </c>
      <c r="E18">
        <v>33</v>
      </c>
      <c r="F18">
        <v>386</v>
      </c>
      <c r="G18">
        <v>2</v>
      </c>
      <c r="H18">
        <v>2</v>
      </c>
      <c r="I18">
        <v>2</v>
      </c>
      <c r="J18">
        <v>2</v>
      </c>
      <c r="K18">
        <v>0</v>
      </c>
      <c r="L18">
        <v>1</v>
      </c>
      <c r="M18">
        <v>0</v>
      </c>
      <c r="N18">
        <v>0</v>
      </c>
      <c r="O18">
        <v>1</v>
      </c>
      <c r="P18">
        <v>1</v>
      </c>
      <c r="Q18">
        <v>0</v>
      </c>
      <c r="R18">
        <v>1</v>
      </c>
      <c r="S18">
        <v>1</v>
      </c>
      <c r="T18">
        <v>0</v>
      </c>
      <c r="U18">
        <v>0</v>
      </c>
      <c r="V18">
        <v>0</v>
      </c>
      <c r="W18">
        <v>0</v>
      </c>
      <c r="X18">
        <v>0</v>
      </c>
      <c r="Y18">
        <v>0</v>
      </c>
      <c r="Z18">
        <v>1</v>
      </c>
      <c r="AA18">
        <f t="shared" si="2"/>
        <v>-4</v>
      </c>
      <c r="AB18" t="s">
        <v>67</v>
      </c>
      <c r="AC18">
        <f t="shared" si="0"/>
        <v>-4</v>
      </c>
      <c r="AD18" t="s">
        <v>68</v>
      </c>
      <c r="AE18">
        <f t="shared" si="1"/>
        <v>-4</v>
      </c>
      <c r="AF18" t="s">
        <v>0</v>
      </c>
    </row>
    <row r="19" spans="1:32" ht="12">
      <c r="A19" t="s">
        <v>0</v>
      </c>
      <c r="B19" s="1">
        <v>37697</v>
      </c>
      <c r="C19" t="s">
        <v>69</v>
      </c>
      <c r="D19">
        <v>5</v>
      </c>
      <c r="E19">
        <v>33</v>
      </c>
      <c r="F19">
        <v>64</v>
      </c>
      <c r="G19">
        <v>4</v>
      </c>
      <c r="H19">
        <v>2</v>
      </c>
      <c r="I19">
        <v>3</v>
      </c>
      <c r="J19">
        <v>2</v>
      </c>
      <c r="K19">
        <v>0</v>
      </c>
      <c r="L19">
        <v>0</v>
      </c>
      <c r="M19">
        <v>0</v>
      </c>
      <c r="N19">
        <v>0</v>
      </c>
      <c r="O19">
        <v>1</v>
      </c>
      <c r="P19">
        <v>0</v>
      </c>
      <c r="Q19">
        <v>0</v>
      </c>
      <c r="R19">
        <v>1</v>
      </c>
      <c r="S19">
        <v>1</v>
      </c>
      <c r="T19">
        <v>1</v>
      </c>
      <c r="U19">
        <v>0</v>
      </c>
      <c r="V19">
        <v>1</v>
      </c>
      <c r="W19">
        <v>0</v>
      </c>
      <c r="X19">
        <v>0</v>
      </c>
      <c r="Y19">
        <v>0</v>
      </c>
      <c r="Z19">
        <v>2</v>
      </c>
      <c r="AA19">
        <f t="shared" si="2"/>
        <v>-4</v>
      </c>
      <c r="AB19" t="s">
        <v>0</v>
      </c>
      <c r="AC19">
        <f t="shared" si="0"/>
        <v>-4</v>
      </c>
      <c r="AD19" t="s">
        <v>0</v>
      </c>
      <c r="AE19">
        <f t="shared" si="1"/>
        <v>-4</v>
      </c>
      <c r="AF19" t="s">
        <v>0</v>
      </c>
    </row>
    <row r="20" spans="1:32" ht="12">
      <c r="A20" t="s">
        <v>0</v>
      </c>
      <c r="B20" s="1">
        <v>37697</v>
      </c>
      <c r="C20" t="s">
        <v>70</v>
      </c>
      <c r="D20">
        <v>11</v>
      </c>
      <c r="E20">
        <v>73</v>
      </c>
      <c r="F20">
        <v>27</v>
      </c>
      <c r="G20">
        <v>3</v>
      </c>
      <c r="H20">
        <v>3</v>
      </c>
      <c r="I20">
        <v>3</v>
      </c>
      <c r="J20">
        <v>3</v>
      </c>
      <c r="K20">
        <v>0</v>
      </c>
      <c r="L20">
        <v>0</v>
      </c>
      <c r="M20">
        <v>1</v>
      </c>
      <c r="N20">
        <v>0</v>
      </c>
      <c r="O20">
        <v>0</v>
      </c>
      <c r="P20">
        <v>1</v>
      </c>
      <c r="Q20">
        <v>1</v>
      </c>
      <c r="R20">
        <v>1</v>
      </c>
      <c r="S20">
        <v>1</v>
      </c>
      <c r="T20">
        <v>1</v>
      </c>
      <c r="U20">
        <v>1</v>
      </c>
      <c r="V20">
        <v>1</v>
      </c>
      <c r="W20">
        <v>1</v>
      </c>
      <c r="X20">
        <v>1</v>
      </c>
      <c r="Y20">
        <v>1</v>
      </c>
      <c r="Z20">
        <v>4</v>
      </c>
      <c r="AA20">
        <f t="shared" si="2"/>
        <v>-4</v>
      </c>
      <c r="AB20" t="s">
        <v>0</v>
      </c>
      <c r="AC20">
        <f t="shared" si="0"/>
        <v>-4</v>
      </c>
      <c r="AD20" t="s">
        <v>0</v>
      </c>
      <c r="AE20">
        <f t="shared" si="1"/>
        <v>-4</v>
      </c>
      <c r="AF20" t="s">
        <v>0</v>
      </c>
    </row>
    <row r="21" spans="1:32" ht="12">
      <c r="A21" t="s">
        <v>0</v>
      </c>
      <c r="B21" s="1">
        <v>37698</v>
      </c>
      <c r="C21" t="s">
        <v>71</v>
      </c>
      <c r="D21">
        <v>3</v>
      </c>
      <c r="E21">
        <v>20</v>
      </c>
      <c r="F21">
        <v>185</v>
      </c>
      <c r="G21">
        <v>2</v>
      </c>
      <c r="H21">
        <v>2</v>
      </c>
      <c r="I21">
        <v>2</v>
      </c>
      <c r="J21">
        <v>3</v>
      </c>
      <c r="K21">
        <v>0</v>
      </c>
      <c r="L21">
        <v>0</v>
      </c>
      <c r="M21">
        <v>0</v>
      </c>
      <c r="N21">
        <v>0</v>
      </c>
      <c r="O21">
        <v>1</v>
      </c>
      <c r="P21">
        <v>0</v>
      </c>
      <c r="Q21">
        <v>0</v>
      </c>
      <c r="R21">
        <v>1</v>
      </c>
      <c r="S21">
        <v>0</v>
      </c>
      <c r="T21">
        <v>0</v>
      </c>
      <c r="U21">
        <v>0</v>
      </c>
      <c r="V21">
        <v>1</v>
      </c>
      <c r="W21">
        <v>0</v>
      </c>
      <c r="X21">
        <v>0</v>
      </c>
      <c r="Y21">
        <v>0</v>
      </c>
      <c r="Z21">
        <v>2</v>
      </c>
      <c r="AA21">
        <f t="shared" si="2"/>
        <v>-4</v>
      </c>
      <c r="AB21" t="s">
        <v>41</v>
      </c>
      <c r="AC21">
        <f t="shared" si="0"/>
        <v>-4</v>
      </c>
      <c r="AD21" t="s">
        <v>72</v>
      </c>
      <c r="AE21">
        <f t="shared" si="1"/>
        <v>-4</v>
      </c>
      <c r="AF21" t="s">
        <v>0</v>
      </c>
    </row>
    <row r="22" spans="1:32" ht="12">
      <c r="A22" t="s">
        <v>0</v>
      </c>
      <c r="B22" s="1">
        <v>37698</v>
      </c>
      <c r="C22" t="s">
        <v>73</v>
      </c>
      <c r="D22">
        <v>3</v>
      </c>
      <c r="E22">
        <v>20</v>
      </c>
      <c r="F22">
        <v>163</v>
      </c>
      <c r="G22">
        <v>1</v>
      </c>
      <c r="H22">
        <v>1</v>
      </c>
      <c r="I22">
        <v>1</v>
      </c>
      <c r="J22">
        <v>1</v>
      </c>
      <c r="K22">
        <v>0</v>
      </c>
      <c r="L22">
        <v>0</v>
      </c>
      <c r="M22">
        <v>1</v>
      </c>
      <c r="N22">
        <v>0</v>
      </c>
      <c r="O22">
        <v>0</v>
      </c>
      <c r="P22">
        <v>0</v>
      </c>
      <c r="Q22">
        <v>0</v>
      </c>
      <c r="R22">
        <v>1</v>
      </c>
      <c r="S22">
        <v>1</v>
      </c>
      <c r="T22">
        <v>0</v>
      </c>
      <c r="U22">
        <v>0</v>
      </c>
      <c r="V22">
        <v>0</v>
      </c>
      <c r="W22">
        <v>0</v>
      </c>
      <c r="X22">
        <v>0</v>
      </c>
      <c r="Y22">
        <v>0</v>
      </c>
      <c r="Z22">
        <v>3</v>
      </c>
      <c r="AA22">
        <f t="shared" si="2"/>
        <v>-4</v>
      </c>
      <c r="AB22" t="s">
        <v>74</v>
      </c>
      <c r="AC22">
        <f t="shared" si="0"/>
        <v>-4</v>
      </c>
      <c r="AD22" t="s">
        <v>75</v>
      </c>
      <c r="AE22">
        <f t="shared" si="1"/>
        <v>-4</v>
      </c>
      <c r="AF22" t="s">
        <v>76</v>
      </c>
    </row>
    <row r="23" spans="1:32" ht="12">
      <c r="A23" t="s">
        <v>0</v>
      </c>
      <c r="B23" s="1">
        <v>37700</v>
      </c>
      <c r="C23" t="s">
        <v>77</v>
      </c>
      <c r="D23">
        <v>4</v>
      </c>
      <c r="E23">
        <v>26</v>
      </c>
      <c r="F23">
        <v>303</v>
      </c>
      <c r="G23">
        <v>2</v>
      </c>
      <c r="H23">
        <v>2</v>
      </c>
      <c r="I23">
        <v>2</v>
      </c>
      <c r="J23">
        <v>2</v>
      </c>
      <c r="K23">
        <v>0</v>
      </c>
      <c r="L23">
        <v>1</v>
      </c>
      <c r="M23">
        <v>0</v>
      </c>
      <c r="N23">
        <v>0</v>
      </c>
      <c r="O23">
        <v>0</v>
      </c>
      <c r="P23">
        <v>0</v>
      </c>
      <c r="Q23">
        <v>0</v>
      </c>
      <c r="R23">
        <v>0</v>
      </c>
      <c r="S23">
        <v>0</v>
      </c>
      <c r="T23">
        <v>1</v>
      </c>
      <c r="U23">
        <v>0</v>
      </c>
      <c r="V23">
        <v>0</v>
      </c>
      <c r="W23">
        <v>1</v>
      </c>
      <c r="X23">
        <v>0</v>
      </c>
      <c r="Y23">
        <v>1</v>
      </c>
      <c r="Z23">
        <v>2</v>
      </c>
      <c r="AA23">
        <f t="shared" si="2"/>
        <v>-4</v>
      </c>
      <c r="AB23" t="s">
        <v>78</v>
      </c>
      <c r="AC23">
        <f t="shared" si="0"/>
        <v>-4</v>
      </c>
      <c r="AD23" t="s">
        <v>79</v>
      </c>
      <c r="AE23">
        <f t="shared" si="1"/>
        <v>-4</v>
      </c>
      <c r="AF23" t="s">
        <v>80</v>
      </c>
    </row>
    <row r="24" spans="1:32" ht="12">
      <c r="A24" t="s">
        <v>0</v>
      </c>
      <c r="B24" s="1">
        <v>37701</v>
      </c>
      <c r="C24" t="s">
        <v>81</v>
      </c>
      <c r="D24">
        <v>4</v>
      </c>
      <c r="E24">
        <v>26</v>
      </c>
      <c r="F24">
        <v>175</v>
      </c>
      <c r="G24">
        <v>1</v>
      </c>
      <c r="H24">
        <v>1</v>
      </c>
      <c r="I24">
        <v>1</v>
      </c>
      <c r="J24">
        <v>1</v>
      </c>
      <c r="K24">
        <v>0</v>
      </c>
      <c r="L24">
        <v>0</v>
      </c>
      <c r="M24">
        <v>0</v>
      </c>
      <c r="N24">
        <v>1</v>
      </c>
      <c r="O24">
        <v>0</v>
      </c>
      <c r="P24">
        <v>1</v>
      </c>
      <c r="Q24">
        <v>1</v>
      </c>
      <c r="R24">
        <v>0</v>
      </c>
      <c r="S24">
        <v>0</v>
      </c>
      <c r="T24">
        <v>0</v>
      </c>
      <c r="U24">
        <v>0</v>
      </c>
      <c r="V24">
        <v>0</v>
      </c>
      <c r="W24">
        <v>0</v>
      </c>
      <c r="X24">
        <v>1</v>
      </c>
      <c r="Y24">
        <v>0</v>
      </c>
      <c r="Z24">
        <v>1</v>
      </c>
      <c r="AA24">
        <f t="shared" si="2"/>
        <v>-4</v>
      </c>
      <c r="AB24" t="s">
        <v>57</v>
      </c>
      <c r="AC24">
        <f t="shared" si="0"/>
        <v>-4</v>
      </c>
      <c r="AD24" t="s">
        <v>82</v>
      </c>
      <c r="AE24">
        <f t="shared" si="1"/>
        <v>-4</v>
      </c>
      <c r="AF24" t="s">
        <v>0</v>
      </c>
    </row>
    <row r="25" spans="1:32" ht="12">
      <c r="A25" t="s">
        <v>0</v>
      </c>
      <c r="B25" s="1">
        <v>37702</v>
      </c>
      <c r="C25" t="s">
        <v>83</v>
      </c>
      <c r="D25">
        <v>7</v>
      </c>
      <c r="E25">
        <v>46</v>
      </c>
      <c r="F25">
        <v>149</v>
      </c>
      <c r="G25">
        <v>2</v>
      </c>
      <c r="H25">
        <v>2</v>
      </c>
      <c r="I25">
        <v>3</v>
      </c>
      <c r="J25">
        <v>3</v>
      </c>
      <c r="K25">
        <v>0</v>
      </c>
      <c r="L25">
        <v>0</v>
      </c>
      <c r="M25">
        <v>1</v>
      </c>
      <c r="N25">
        <v>0</v>
      </c>
      <c r="O25">
        <v>0</v>
      </c>
      <c r="P25">
        <v>1</v>
      </c>
      <c r="Q25">
        <v>1</v>
      </c>
      <c r="R25">
        <v>1</v>
      </c>
      <c r="S25">
        <v>0</v>
      </c>
      <c r="T25">
        <v>1</v>
      </c>
      <c r="U25">
        <v>0</v>
      </c>
      <c r="V25">
        <v>1</v>
      </c>
      <c r="W25">
        <v>0</v>
      </c>
      <c r="X25">
        <v>0</v>
      </c>
      <c r="Y25">
        <v>1</v>
      </c>
      <c r="Z25">
        <v>2</v>
      </c>
      <c r="AA25">
        <f t="shared" si="2"/>
        <v>-4</v>
      </c>
      <c r="AB25" t="s">
        <v>57</v>
      </c>
      <c r="AC25">
        <f t="shared" si="0"/>
        <v>-4</v>
      </c>
      <c r="AD25" t="s">
        <v>84</v>
      </c>
      <c r="AE25">
        <f t="shared" si="1"/>
        <v>-4</v>
      </c>
      <c r="AF25" t="s">
        <v>85</v>
      </c>
    </row>
    <row r="26" spans="1:32" ht="12">
      <c r="A26" t="s">
        <v>0</v>
      </c>
      <c r="B26" s="1">
        <v>37702</v>
      </c>
      <c r="C26" t="s">
        <v>86</v>
      </c>
      <c r="D26">
        <v>7</v>
      </c>
      <c r="E26">
        <v>46</v>
      </c>
      <c r="F26">
        <v>408</v>
      </c>
      <c r="G26">
        <v>3</v>
      </c>
      <c r="H26">
        <v>3</v>
      </c>
      <c r="I26">
        <v>4</v>
      </c>
      <c r="J26">
        <v>3</v>
      </c>
      <c r="K26">
        <v>0</v>
      </c>
      <c r="L26">
        <v>0</v>
      </c>
      <c r="M26">
        <v>0</v>
      </c>
      <c r="N26">
        <v>0</v>
      </c>
      <c r="O26">
        <v>1</v>
      </c>
      <c r="P26">
        <v>1</v>
      </c>
      <c r="Q26">
        <v>0</v>
      </c>
      <c r="R26">
        <v>1</v>
      </c>
      <c r="S26">
        <v>1</v>
      </c>
      <c r="T26">
        <v>1</v>
      </c>
      <c r="U26">
        <v>0</v>
      </c>
      <c r="V26">
        <v>0</v>
      </c>
      <c r="W26">
        <v>0</v>
      </c>
      <c r="X26">
        <v>1</v>
      </c>
      <c r="Y26">
        <v>1</v>
      </c>
      <c r="Z26">
        <v>1</v>
      </c>
      <c r="AA26">
        <f t="shared" si="2"/>
        <v>-4</v>
      </c>
      <c r="AB26" t="s">
        <v>87</v>
      </c>
      <c r="AC26">
        <f t="shared" si="0"/>
        <v>-4</v>
      </c>
      <c r="AD26" t="s">
        <v>88</v>
      </c>
      <c r="AE26">
        <f t="shared" si="1"/>
        <v>-4</v>
      </c>
      <c r="AF26" t="s">
        <v>89</v>
      </c>
    </row>
    <row r="27" spans="1:32" ht="12">
      <c r="A27" t="s">
        <v>0</v>
      </c>
      <c r="B27" s="1">
        <v>37711</v>
      </c>
      <c r="C27" t="s">
        <v>90</v>
      </c>
      <c r="D27">
        <v>9</v>
      </c>
      <c r="E27">
        <v>60</v>
      </c>
      <c r="F27">
        <v>90</v>
      </c>
      <c r="G27">
        <v>3</v>
      </c>
      <c r="H27">
        <v>3</v>
      </c>
      <c r="I27">
        <v>3</v>
      </c>
      <c r="J27">
        <v>4</v>
      </c>
      <c r="K27">
        <v>0</v>
      </c>
      <c r="L27">
        <v>1</v>
      </c>
      <c r="M27">
        <v>0</v>
      </c>
      <c r="N27">
        <v>0</v>
      </c>
      <c r="O27">
        <v>0</v>
      </c>
      <c r="P27">
        <v>1</v>
      </c>
      <c r="Q27">
        <v>1</v>
      </c>
      <c r="R27">
        <v>1</v>
      </c>
      <c r="S27">
        <v>1</v>
      </c>
      <c r="T27">
        <v>1</v>
      </c>
      <c r="U27">
        <v>0</v>
      </c>
      <c r="V27">
        <v>1</v>
      </c>
      <c r="W27">
        <v>1</v>
      </c>
      <c r="X27">
        <v>0</v>
      </c>
      <c r="Y27">
        <v>1</v>
      </c>
      <c r="Z27">
        <v>4</v>
      </c>
      <c r="AA27">
        <f t="shared" si="2"/>
        <v>-4</v>
      </c>
      <c r="AB27" t="s">
        <v>57</v>
      </c>
      <c r="AC27">
        <f t="shared" si="0"/>
        <v>-4</v>
      </c>
      <c r="AD27" t="s">
        <v>91</v>
      </c>
      <c r="AE27">
        <f t="shared" si="1"/>
        <v>-4</v>
      </c>
      <c r="AF27" t="s">
        <v>0</v>
      </c>
    </row>
    <row r="28" spans="1:32" ht="12">
      <c r="A28" t="s">
        <v>0</v>
      </c>
      <c r="B28" s="1">
        <v>37712</v>
      </c>
      <c r="C28" t="s">
        <v>92</v>
      </c>
      <c r="D28">
        <v>3</v>
      </c>
      <c r="E28">
        <v>20</v>
      </c>
      <c r="F28">
        <v>186</v>
      </c>
      <c r="G28">
        <v>2</v>
      </c>
      <c r="H28">
        <v>2</v>
      </c>
      <c r="I28">
        <v>2</v>
      </c>
      <c r="J28">
        <v>2</v>
      </c>
      <c r="K28">
        <v>1</v>
      </c>
      <c r="L28">
        <v>0</v>
      </c>
      <c r="M28">
        <v>0</v>
      </c>
      <c r="N28">
        <v>0</v>
      </c>
      <c r="O28">
        <v>0</v>
      </c>
      <c r="P28">
        <v>0</v>
      </c>
      <c r="Q28">
        <v>0</v>
      </c>
      <c r="R28">
        <v>0</v>
      </c>
      <c r="S28">
        <v>0</v>
      </c>
      <c r="T28">
        <v>1</v>
      </c>
      <c r="U28">
        <v>0</v>
      </c>
      <c r="V28">
        <v>1</v>
      </c>
      <c r="W28">
        <v>0</v>
      </c>
      <c r="X28">
        <v>0</v>
      </c>
      <c r="Y28">
        <v>0</v>
      </c>
      <c r="Z28">
        <v>2</v>
      </c>
      <c r="AA28">
        <f t="shared" si="2"/>
        <v>-4</v>
      </c>
      <c r="AB28" t="s">
        <v>41</v>
      </c>
      <c r="AC28">
        <f t="shared" si="0"/>
        <v>-4</v>
      </c>
      <c r="AD28" t="s">
        <v>78</v>
      </c>
      <c r="AE28">
        <f t="shared" si="1"/>
        <v>-4</v>
      </c>
      <c r="AF28" t="s">
        <v>0</v>
      </c>
    </row>
    <row r="29" spans="1:32" ht="12">
      <c r="A29" t="s">
        <v>0</v>
      </c>
      <c r="B29" s="1">
        <v>38100</v>
      </c>
      <c r="C29" t="s">
        <v>93</v>
      </c>
      <c r="D29">
        <v>6</v>
      </c>
      <c r="E29">
        <v>40</v>
      </c>
      <c r="F29">
        <v>481</v>
      </c>
      <c r="G29">
        <v>4</v>
      </c>
      <c r="H29">
        <v>4</v>
      </c>
      <c r="I29">
        <v>4</v>
      </c>
      <c r="J29">
        <v>5</v>
      </c>
      <c r="K29">
        <v>0</v>
      </c>
      <c r="L29">
        <v>1</v>
      </c>
      <c r="M29">
        <v>1</v>
      </c>
      <c r="N29">
        <v>0</v>
      </c>
      <c r="O29">
        <v>0</v>
      </c>
      <c r="P29">
        <v>0</v>
      </c>
      <c r="Q29">
        <v>0</v>
      </c>
      <c r="R29">
        <v>0</v>
      </c>
      <c r="S29">
        <v>0</v>
      </c>
      <c r="T29">
        <v>1</v>
      </c>
      <c r="U29">
        <v>0</v>
      </c>
      <c r="V29">
        <v>1</v>
      </c>
      <c r="W29">
        <v>1</v>
      </c>
      <c r="X29">
        <v>1</v>
      </c>
      <c r="Y29">
        <v>0</v>
      </c>
      <c r="Z29">
        <v>1</v>
      </c>
      <c r="AA29">
        <f t="shared" si="2"/>
        <v>-4</v>
      </c>
      <c r="AB29" t="s">
        <v>94</v>
      </c>
      <c r="AC29">
        <f t="shared" si="0"/>
        <v>-4</v>
      </c>
      <c r="AD29" t="s">
        <v>95</v>
      </c>
      <c r="AE29">
        <f t="shared" si="1"/>
        <v>-4</v>
      </c>
      <c r="AF29" t="s">
        <v>96</v>
      </c>
    </row>
    <row r="30" spans="1:32" ht="12">
      <c r="A30" t="s">
        <v>0</v>
      </c>
      <c r="B30" s="1">
        <v>38100</v>
      </c>
      <c r="C30" t="s">
        <v>97</v>
      </c>
      <c r="D30">
        <v>3</v>
      </c>
      <c r="E30">
        <v>20</v>
      </c>
      <c r="F30">
        <v>368</v>
      </c>
      <c r="G30">
        <v>3</v>
      </c>
      <c r="H30">
        <v>3</v>
      </c>
      <c r="I30">
        <v>3</v>
      </c>
      <c r="J30">
        <v>3</v>
      </c>
      <c r="K30">
        <v>1</v>
      </c>
      <c r="L30">
        <v>0</v>
      </c>
      <c r="M30">
        <v>0</v>
      </c>
      <c r="N30">
        <v>0</v>
      </c>
      <c r="O30">
        <v>0</v>
      </c>
      <c r="P30">
        <v>0</v>
      </c>
      <c r="Q30">
        <v>1</v>
      </c>
      <c r="R30">
        <v>0</v>
      </c>
      <c r="S30">
        <v>0</v>
      </c>
      <c r="T30">
        <v>0</v>
      </c>
      <c r="U30">
        <v>0</v>
      </c>
      <c r="V30">
        <v>0</v>
      </c>
      <c r="W30">
        <v>0</v>
      </c>
      <c r="X30">
        <v>0</v>
      </c>
      <c r="Y30">
        <v>1</v>
      </c>
      <c r="Z30">
        <v>2</v>
      </c>
      <c r="AA30">
        <f t="shared" si="2"/>
        <v>-4</v>
      </c>
      <c r="AB30" t="s">
        <v>98</v>
      </c>
      <c r="AC30">
        <f t="shared" si="0"/>
        <v>-4</v>
      </c>
      <c r="AD30" t="s">
        <v>99</v>
      </c>
      <c r="AE30">
        <f t="shared" si="1"/>
        <v>-4</v>
      </c>
      <c r="AF30" t="s">
        <v>0</v>
      </c>
    </row>
    <row r="31" spans="1:32" ht="12">
      <c r="A31" t="s">
        <v>0</v>
      </c>
      <c r="B31" s="1">
        <v>38100</v>
      </c>
      <c r="C31" t="s">
        <v>100</v>
      </c>
      <c r="D31">
        <v>4</v>
      </c>
      <c r="E31">
        <v>26</v>
      </c>
      <c r="F31">
        <v>79</v>
      </c>
      <c r="G31">
        <v>4</v>
      </c>
      <c r="H31">
        <v>4</v>
      </c>
      <c r="I31">
        <v>3</v>
      </c>
      <c r="J31">
        <v>4</v>
      </c>
      <c r="K31">
        <v>0</v>
      </c>
      <c r="L31">
        <v>0</v>
      </c>
      <c r="M31">
        <v>0</v>
      </c>
      <c r="N31">
        <v>1</v>
      </c>
      <c r="O31">
        <v>1</v>
      </c>
      <c r="P31">
        <v>0</v>
      </c>
      <c r="Q31">
        <v>0</v>
      </c>
      <c r="R31">
        <v>1</v>
      </c>
      <c r="S31">
        <v>0</v>
      </c>
      <c r="T31">
        <v>1</v>
      </c>
      <c r="U31">
        <v>0</v>
      </c>
      <c r="V31">
        <v>0</v>
      </c>
      <c r="W31">
        <v>0</v>
      </c>
      <c r="X31">
        <v>0</v>
      </c>
      <c r="Y31">
        <v>0</v>
      </c>
      <c r="Z31">
        <v>1</v>
      </c>
      <c r="AA31">
        <f t="shared" si="2"/>
        <v>-4</v>
      </c>
      <c r="AB31" t="s">
        <v>0</v>
      </c>
      <c r="AC31">
        <f t="shared" si="0"/>
        <v>-4</v>
      </c>
      <c r="AD31" t="s">
        <v>0</v>
      </c>
      <c r="AE31">
        <f t="shared" si="1"/>
        <v>-4</v>
      </c>
      <c r="AF31" t="s">
        <v>0</v>
      </c>
    </row>
    <row r="32" spans="1:32" ht="12">
      <c r="A32" t="s">
        <v>0</v>
      </c>
      <c r="B32" s="1">
        <v>38100</v>
      </c>
      <c r="C32" t="s">
        <v>101</v>
      </c>
      <c r="D32">
        <v>2</v>
      </c>
      <c r="E32">
        <v>13</v>
      </c>
      <c r="F32">
        <v>80</v>
      </c>
      <c r="G32">
        <v>1</v>
      </c>
      <c r="H32">
        <v>1</v>
      </c>
      <c r="I32">
        <f>-2-2</f>
        <v>-4</v>
      </c>
      <c r="J32">
        <f>-2-2</f>
        <v>-4</v>
      </c>
      <c r="K32">
        <v>0</v>
      </c>
      <c r="L32">
        <v>0</v>
      </c>
      <c r="M32">
        <v>0</v>
      </c>
      <c r="N32">
        <v>0</v>
      </c>
      <c r="O32">
        <v>1</v>
      </c>
      <c r="P32">
        <v>0</v>
      </c>
      <c r="Q32">
        <v>0</v>
      </c>
      <c r="R32">
        <v>0</v>
      </c>
      <c r="S32">
        <v>0</v>
      </c>
      <c r="T32">
        <v>0</v>
      </c>
      <c r="U32">
        <v>0</v>
      </c>
      <c r="V32">
        <v>0</v>
      </c>
      <c r="W32">
        <v>0</v>
      </c>
      <c r="X32">
        <v>0</v>
      </c>
      <c r="Y32">
        <v>1</v>
      </c>
      <c r="Z32">
        <v>4</v>
      </c>
      <c r="AA32">
        <f t="shared" si="2"/>
        <v>-4</v>
      </c>
      <c r="AB32" t="s">
        <v>102</v>
      </c>
      <c r="AC32">
        <f t="shared" si="0"/>
        <v>-4</v>
      </c>
      <c r="AD32" t="s">
        <v>103</v>
      </c>
      <c r="AE32">
        <f t="shared" si="1"/>
        <v>-4</v>
      </c>
      <c r="AF32" t="s">
        <v>104</v>
      </c>
    </row>
    <row r="33" spans="1:32" ht="12">
      <c r="A33" t="s">
        <v>0</v>
      </c>
      <c r="B33" s="1">
        <v>38118</v>
      </c>
      <c r="C33" t="s">
        <v>105</v>
      </c>
      <c r="D33">
        <v>2</v>
      </c>
      <c r="E33">
        <v>13</v>
      </c>
      <c r="F33">
        <v>99</v>
      </c>
      <c r="G33">
        <v>1</v>
      </c>
      <c r="H33">
        <v>1</v>
      </c>
      <c r="I33">
        <v>1</v>
      </c>
      <c r="J33">
        <v>2</v>
      </c>
      <c r="K33">
        <v>0</v>
      </c>
      <c r="L33">
        <v>1</v>
      </c>
      <c r="M33">
        <v>0</v>
      </c>
      <c r="N33">
        <v>0</v>
      </c>
      <c r="O33">
        <v>0</v>
      </c>
      <c r="P33">
        <v>0</v>
      </c>
      <c r="Q33">
        <v>0</v>
      </c>
      <c r="R33">
        <v>0</v>
      </c>
      <c r="S33">
        <v>0</v>
      </c>
      <c r="T33">
        <v>0</v>
      </c>
      <c r="U33">
        <v>0</v>
      </c>
      <c r="V33">
        <v>0</v>
      </c>
      <c r="W33">
        <v>0</v>
      </c>
      <c r="X33">
        <v>0</v>
      </c>
      <c r="Y33">
        <v>1</v>
      </c>
      <c r="Z33">
        <v>1</v>
      </c>
      <c r="AA33">
        <f t="shared" si="2"/>
        <v>-4</v>
      </c>
      <c r="AB33" t="s">
        <v>106</v>
      </c>
      <c r="AC33">
        <f t="shared" si="0"/>
        <v>-4</v>
      </c>
      <c r="AD33" t="s">
        <v>107</v>
      </c>
      <c r="AE33">
        <f t="shared" si="1"/>
        <v>-4</v>
      </c>
      <c r="AF33" t="s">
        <v>0</v>
      </c>
    </row>
    <row r="34" spans="1:32" ht="12">
      <c r="A34" t="s">
        <v>0</v>
      </c>
      <c r="B34" s="1">
        <v>38118</v>
      </c>
      <c r="C34" t="s">
        <v>108</v>
      </c>
      <c r="D34">
        <v>2</v>
      </c>
      <c r="E34">
        <v>13</v>
      </c>
      <c r="F34">
        <v>58</v>
      </c>
      <c r="G34">
        <v>1</v>
      </c>
      <c r="H34">
        <v>1</v>
      </c>
      <c r="I34">
        <v>1</v>
      </c>
      <c r="J34">
        <v>3</v>
      </c>
      <c r="K34">
        <v>0</v>
      </c>
      <c r="L34">
        <v>0</v>
      </c>
      <c r="M34">
        <v>0</v>
      </c>
      <c r="N34">
        <v>0</v>
      </c>
      <c r="O34">
        <v>1</v>
      </c>
      <c r="P34">
        <v>0</v>
      </c>
      <c r="Q34">
        <v>0</v>
      </c>
      <c r="R34">
        <v>0</v>
      </c>
      <c r="S34">
        <v>0</v>
      </c>
      <c r="T34">
        <v>0</v>
      </c>
      <c r="U34">
        <v>0</v>
      </c>
      <c r="V34">
        <v>0</v>
      </c>
      <c r="W34">
        <v>0</v>
      </c>
      <c r="X34">
        <v>0</v>
      </c>
      <c r="Y34">
        <v>1</v>
      </c>
      <c r="Z34">
        <f>-2-2</f>
        <v>-4</v>
      </c>
      <c r="AA34">
        <f t="shared" si="2"/>
        <v>-4</v>
      </c>
      <c r="AB34" t="s">
        <v>0</v>
      </c>
      <c r="AC34">
        <f aca="true" t="shared" si="3" ref="AC34:AC65">-2-2</f>
        <v>-4</v>
      </c>
      <c r="AD34" t="s">
        <v>0</v>
      </c>
      <c r="AE34">
        <f aca="true" t="shared" si="4" ref="AE34:AE65">-2-2</f>
        <v>-4</v>
      </c>
      <c r="AF34" t="s">
        <v>0</v>
      </c>
    </row>
    <row r="35" spans="1:32" ht="12">
      <c r="A35" t="s">
        <v>0</v>
      </c>
      <c r="B35" s="1">
        <v>38118</v>
      </c>
      <c r="C35" t="s">
        <v>109</v>
      </c>
      <c r="D35">
        <v>5</v>
      </c>
      <c r="E35">
        <v>33</v>
      </c>
      <c r="F35">
        <v>183</v>
      </c>
      <c r="G35">
        <v>3</v>
      </c>
      <c r="H35">
        <v>2</v>
      </c>
      <c r="I35">
        <v>2</v>
      </c>
      <c r="J35">
        <f>-2-2</f>
        <v>-4</v>
      </c>
      <c r="K35">
        <v>0</v>
      </c>
      <c r="L35">
        <v>1</v>
      </c>
      <c r="M35">
        <v>0</v>
      </c>
      <c r="N35">
        <v>0</v>
      </c>
      <c r="O35">
        <v>0</v>
      </c>
      <c r="P35">
        <v>0</v>
      </c>
      <c r="Q35">
        <v>0</v>
      </c>
      <c r="R35">
        <v>0</v>
      </c>
      <c r="S35">
        <v>0</v>
      </c>
      <c r="T35">
        <v>1</v>
      </c>
      <c r="U35">
        <v>0</v>
      </c>
      <c r="V35">
        <v>1</v>
      </c>
      <c r="W35">
        <v>1</v>
      </c>
      <c r="X35">
        <v>1</v>
      </c>
      <c r="Y35">
        <v>0</v>
      </c>
      <c r="Z35">
        <v>2</v>
      </c>
      <c r="AA35">
        <f aca="true" t="shared" si="5" ref="AA35:AA66">-2-2</f>
        <v>-4</v>
      </c>
      <c r="AB35" t="s">
        <v>110</v>
      </c>
      <c r="AC35">
        <f t="shared" si="3"/>
        <v>-4</v>
      </c>
      <c r="AD35" t="s">
        <v>111</v>
      </c>
      <c r="AE35">
        <f t="shared" si="4"/>
        <v>-4</v>
      </c>
      <c r="AF35" t="s">
        <v>112</v>
      </c>
    </row>
    <row r="36" spans="1:32" ht="12">
      <c r="A36" t="s">
        <v>0</v>
      </c>
      <c r="B36" s="1">
        <v>38118</v>
      </c>
      <c r="C36" t="s">
        <v>113</v>
      </c>
      <c r="D36">
        <v>7</v>
      </c>
      <c r="E36">
        <v>46</v>
      </c>
      <c r="F36">
        <v>63</v>
      </c>
      <c r="G36">
        <v>3</v>
      </c>
      <c r="H36">
        <v>2</v>
      </c>
      <c r="I36">
        <v>2</v>
      </c>
      <c r="J36">
        <v>3</v>
      </c>
      <c r="K36">
        <v>0</v>
      </c>
      <c r="L36">
        <v>0</v>
      </c>
      <c r="M36">
        <v>0</v>
      </c>
      <c r="N36">
        <v>0</v>
      </c>
      <c r="O36">
        <v>1</v>
      </c>
      <c r="P36">
        <v>1</v>
      </c>
      <c r="Q36">
        <v>1</v>
      </c>
      <c r="R36">
        <v>1</v>
      </c>
      <c r="S36">
        <v>0</v>
      </c>
      <c r="T36">
        <v>1</v>
      </c>
      <c r="U36">
        <v>1</v>
      </c>
      <c r="V36">
        <v>0</v>
      </c>
      <c r="W36">
        <v>0</v>
      </c>
      <c r="X36">
        <v>0</v>
      </c>
      <c r="Y36">
        <v>1</v>
      </c>
      <c r="Z36">
        <v>1</v>
      </c>
      <c r="AA36">
        <f t="shared" si="5"/>
        <v>-4</v>
      </c>
      <c r="AB36" t="s">
        <v>0</v>
      </c>
      <c r="AC36">
        <f t="shared" si="3"/>
        <v>-4</v>
      </c>
      <c r="AD36" t="s">
        <v>0</v>
      </c>
      <c r="AE36">
        <f t="shared" si="4"/>
        <v>-4</v>
      </c>
      <c r="AF36" t="s">
        <v>0</v>
      </c>
    </row>
    <row r="37" spans="1:31" ht="12">
      <c r="A37" t="s">
        <v>0</v>
      </c>
      <c r="B37" s="1">
        <v>38118</v>
      </c>
      <c r="C37" t="s">
        <v>114</v>
      </c>
      <c r="D37">
        <v>6</v>
      </c>
      <c r="E37">
        <v>40</v>
      </c>
      <c r="F37">
        <v>84</v>
      </c>
      <c r="G37">
        <v>2</v>
      </c>
      <c r="H37">
        <f>-2-2</f>
        <v>-4</v>
      </c>
      <c r="I37">
        <f>-2-2</f>
        <v>-4</v>
      </c>
      <c r="J37">
        <f>-2-2</f>
        <v>-4</v>
      </c>
      <c r="K37">
        <v>0</v>
      </c>
      <c r="L37">
        <v>0</v>
      </c>
      <c r="M37">
        <v>0</v>
      </c>
      <c r="N37">
        <v>1</v>
      </c>
      <c r="O37">
        <v>0</v>
      </c>
      <c r="P37">
        <v>0</v>
      </c>
      <c r="Q37">
        <v>1</v>
      </c>
      <c r="R37">
        <v>0</v>
      </c>
      <c r="S37">
        <v>0</v>
      </c>
      <c r="T37">
        <v>1</v>
      </c>
      <c r="U37">
        <v>0</v>
      </c>
      <c r="V37">
        <v>1</v>
      </c>
      <c r="W37">
        <v>1</v>
      </c>
      <c r="X37">
        <v>0</v>
      </c>
      <c r="Y37">
        <v>1</v>
      </c>
      <c r="Z37">
        <v>1</v>
      </c>
      <c r="AA37">
        <f t="shared" si="5"/>
        <v>-4</v>
      </c>
      <c r="AB37" t="s">
        <v>57</v>
      </c>
      <c r="AC37">
        <f t="shared" si="3"/>
        <v>-4</v>
      </c>
      <c r="AD37" t="s">
        <v>115</v>
      </c>
      <c r="AE37">
        <f t="shared" si="4"/>
        <v>-4</v>
      </c>
    </row>
    <row r="38" spans="1:32" ht="12">
      <c r="A38" t="s">
        <v>0</v>
      </c>
      <c r="B38" s="1">
        <v>38118</v>
      </c>
      <c r="C38" t="s">
        <v>116</v>
      </c>
      <c r="D38">
        <v>7</v>
      </c>
      <c r="E38">
        <v>46</v>
      </c>
      <c r="F38">
        <v>161</v>
      </c>
      <c r="G38">
        <v>2</v>
      </c>
      <c r="H38">
        <v>2</v>
      </c>
      <c r="I38">
        <v>2</v>
      </c>
      <c r="J38">
        <v>3</v>
      </c>
      <c r="K38">
        <v>0</v>
      </c>
      <c r="L38">
        <v>0</v>
      </c>
      <c r="M38">
        <v>0</v>
      </c>
      <c r="N38">
        <v>0</v>
      </c>
      <c r="O38">
        <v>1</v>
      </c>
      <c r="P38">
        <v>1</v>
      </c>
      <c r="Q38">
        <v>0</v>
      </c>
      <c r="R38">
        <v>1</v>
      </c>
      <c r="S38">
        <v>1</v>
      </c>
      <c r="T38">
        <v>0</v>
      </c>
      <c r="U38">
        <v>0</v>
      </c>
      <c r="V38">
        <v>1</v>
      </c>
      <c r="W38">
        <v>0</v>
      </c>
      <c r="X38">
        <v>1</v>
      </c>
      <c r="Y38">
        <v>1</v>
      </c>
      <c r="Z38">
        <v>1</v>
      </c>
      <c r="AA38">
        <f t="shared" si="5"/>
        <v>-4</v>
      </c>
      <c r="AB38" t="s">
        <v>117</v>
      </c>
      <c r="AC38">
        <f t="shared" si="3"/>
        <v>-4</v>
      </c>
      <c r="AD38" t="s">
        <v>0</v>
      </c>
      <c r="AE38">
        <f t="shared" si="4"/>
        <v>-4</v>
      </c>
      <c r="AF38" t="s">
        <v>0</v>
      </c>
    </row>
    <row r="39" spans="1:32" ht="12">
      <c r="A39" t="s">
        <v>0</v>
      </c>
      <c r="B39" s="1">
        <v>38118</v>
      </c>
      <c r="C39" t="s">
        <v>118</v>
      </c>
      <c r="D39">
        <v>2</v>
      </c>
      <c r="E39">
        <v>13</v>
      </c>
      <c r="F39">
        <v>138</v>
      </c>
      <c r="G39">
        <v>1</v>
      </c>
      <c r="H39">
        <v>1</v>
      </c>
      <c r="I39">
        <v>1</v>
      </c>
      <c r="J39">
        <v>1</v>
      </c>
      <c r="K39">
        <v>0</v>
      </c>
      <c r="L39">
        <v>0</v>
      </c>
      <c r="M39">
        <v>1</v>
      </c>
      <c r="N39">
        <v>0</v>
      </c>
      <c r="O39">
        <v>0</v>
      </c>
      <c r="P39">
        <v>0</v>
      </c>
      <c r="Q39">
        <v>0</v>
      </c>
      <c r="R39">
        <v>0</v>
      </c>
      <c r="S39">
        <v>0</v>
      </c>
      <c r="T39">
        <v>0</v>
      </c>
      <c r="U39">
        <v>0</v>
      </c>
      <c r="V39">
        <v>0</v>
      </c>
      <c r="W39">
        <v>0</v>
      </c>
      <c r="X39">
        <v>0</v>
      </c>
      <c r="Y39">
        <v>1</v>
      </c>
      <c r="Z39">
        <v>2</v>
      </c>
      <c r="AA39">
        <f t="shared" si="5"/>
        <v>-4</v>
      </c>
      <c r="AB39" t="s">
        <v>0</v>
      </c>
      <c r="AC39">
        <f t="shared" si="3"/>
        <v>-4</v>
      </c>
      <c r="AD39" t="s">
        <v>0</v>
      </c>
      <c r="AE39">
        <f t="shared" si="4"/>
        <v>-4</v>
      </c>
      <c r="AF39" t="s">
        <v>0</v>
      </c>
    </row>
    <row r="40" spans="1:32" ht="12">
      <c r="A40" t="s">
        <v>0</v>
      </c>
      <c r="B40" s="1">
        <v>38118</v>
      </c>
      <c r="C40" t="s">
        <v>119</v>
      </c>
      <c r="D40">
        <v>8</v>
      </c>
      <c r="E40">
        <v>53</v>
      </c>
      <c r="F40">
        <v>73</v>
      </c>
      <c r="G40">
        <v>3</v>
      </c>
      <c r="H40">
        <v>3</v>
      </c>
      <c r="I40">
        <v>4</v>
      </c>
      <c r="J40">
        <v>4</v>
      </c>
      <c r="K40">
        <v>0</v>
      </c>
      <c r="L40">
        <v>0</v>
      </c>
      <c r="M40">
        <v>0</v>
      </c>
      <c r="N40">
        <v>1</v>
      </c>
      <c r="O40">
        <v>0</v>
      </c>
      <c r="P40">
        <v>0</v>
      </c>
      <c r="Q40">
        <v>0</v>
      </c>
      <c r="R40">
        <v>1</v>
      </c>
      <c r="S40">
        <v>1</v>
      </c>
      <c r="T40">
        <v>1</v>
      </c>
      <c r="U40">
        <v>1</v>
      </c>
      <c r="V40">
        <v>1</v>
      </c>
      <c r="W40">
        <v>1</v>
      </c>
      <c r="X40">
        <v>1</v>
      </c>
      <c r="Y40">
        <v>0</v>
      </c>
      <c r="Z40">
        <v>2</v>
      </c>
      <c r="AA40">
        <f t="shared" si="5"/>
        <v>-4</v>
      </c>
      <c r="AB40" t="s">
        <v>0</v>
      </c>
      <c r="AC40">
        <f t="shared" si="3"/>
        <v>-4</v>
      </c>
      <c r="AD40" t="s">
        <v>0</v>
      </c>
      <c r="AE40">
        <f t="shared" si="4"/>
        <v>-4</v>
      </c>
      <c r="AF40" t="s">
        <v>0</v>
      </c>
    </row>
    <row r="41" spans="1:32" ht="12">
      <c r="A41" t="s">
        <v>0</v>
      </c>
      <c r="B41" s="1">
        <v>38118</v>
      </c>
      <c r="C41" t="s">
        <v>120</v>
      </c>
      <c r="D41">
        <v>2</v>
      </c>
      <c r="E41">
        <v>13</v>
      </c>
      <c r="F41">
        <v>33</v>
      </c>
      <c r="G41">
        <v>2</v>
      </c>
      <c r="H41">
        <v>1</v>
      </c>
      <c r="I41">
        <v>2</v>
      </c>
      <c r="J41">
        <v>1</v>
      </c>
      <c r="K41">
        <v>1</v>
      </c>
      <c r="L41">
        <v>0</v>
      </c>
      <c r="M41">
        <v>0</v>
      </c>
      <c r="N41">
        <v>0</v>
      </c>
      <c r="O41">
        <v>0</v>
      </c>
      <c r="P41">
        <v>0</v>
      </c>
      <c r="Q41">
        <v>0</v>
      </c>
      <c r="R41">
        <v>0</v>
      </c>
      <c r="S41">
        <v>0</v>
      </c>
      <c r="T41">
        <v>0</v>
      </c>
      <c r="U41">
        <v>0</v>
      </c>
      <c r="V41">
        <v>0</v>
      </c>
      <c r="W41">
        <v>0</v>
      </c>
      <c r="X41">
        <v>0</v>
      </c>
      <c r="Y41">
        <v>1</v>
      </c>
      <c r="Z41">
        <v>2</v>
      </c>
      <c r="AA41">
        <f t="shared" si="5"/>
        <v>-4</v>
      </c>
      <c r="AB41" t="s">
        <v>0</v>
      </c>
      <c r="AC41">
        <f t="shared" si="3"/>
        <v>-4</v>
      </c>
      <c r="AD41" t="s">
        <v>0</v>
      </c>
      <c r="AE41">
        <f t="shared" si="4"/>
        <v>-4</v>
      </c>
      <c r="AF41" t="s">
        <v>0</v>
      </c>
    </row>
    <row r="42" spans="1:31" ht="12">
      <c r="A42" t="s">
        <v>0</v>
      </c>
      <c r="B42" s="1">
        <v>38118</v>
      </c>
      <c r="C42" t="s">
        <v>121</v>
      </c>
      <c r="D42">
        <v>5</v>
      </c>
      <c r="E42">
        <v>33</v>
      </c>
      <c r="F42">
        <v>720</v>
      </c>
      <c r="G42">
        <v>3</v>
      </c>
      <c r="H42">
        <v>5</v>
      </c>
      <c r="I42">
        <v>5</v>
      </c>
      <c r="J42">
        <v>3</v>
      </c>
      <c r="K42">
        <v>0</v>
      </c>
      <c r="L42">
        <v>0</v>
      </c>
      <c r="M42">
        <v>0</v>
      </c>
      <c r="N42">
        <v>0</v>
      </c>
      <c r="O42">
        <v>1</v>
      </c>
      <c r="P42">
        <v>0</v>
      </c>
      <c r="Q42">
        <v>1</v>
      </c>
      <c r="R42">
        <v>1</v>
      </c>
      <c r="S42">
        <v>0</v>
      </c>
      <c r="T42">
        <v>1</v>
      </c>
      <c r="U42">
        <v>1</v>
      </c>
      <c r="V42">
        <v>0</v>
      </c>
      <c r="W42">
        <v>0</v>
      </c>
      <c r="X42">
        <v>0</v>
      </c>
      <c r="Y42">
        <v>0</v>
      </c>
      <c r="Z42">
        <v>3</v>
      </c>
      <c r="AA42">
        <f t="shared" si="5"/>
        <v>-4</v>
      </c>
      <c r="AB42" t="s">
        <v>122</v>
      </c>
      <c r="AC42">
        <f t="shared" si="3"/>
        <v>-4</v>
      </c>
      <c r="AD42" s="2" t="s">
        <v>123</v>
      </c>
      <c r="AE42">
        <f t="shared" si="4"/>
        <v>-4</v>
      </c>
    </row>
    <row r="43" spans="1:32" ht="12">
      <c r="A43" t="s">
        <v>0</v>
      </c>
      <c r="B43" s="1">
        <v>38118</v>
      </c>
      <c r="C43" t="s">
        <v>124</v>
      </c>
      <c r="D43">
        <v>2</v>
      </c>
      <c r="E43">
        <v>13</v>
      </c>
      <c r="F43">
        <v>186</v>
      </c>
      <c r="G43">
        <v>4</v>
      </c>
      <c r="H43">
        <v>4</v>
      </c>
      <c r="I43">
        <v>4</v>
      </c>
      <c r="J43">
        <v>3</v>
      </c>
      <c r="K43">
        <v>0</v>
      </c>
      <c r="L43">
        <v>0</v>
      </c>
      <c r="M43">
        <v>0</v>
      </c>
      <c r="N43">
        <v>0</v>
      </c>
      <c r="O43">
        <v>1</v>
      </c>
      <c r="P43">
        <v>0</v>
      </c>
      <c r="Q43">
        <v>0</v>
      </c>
      <c r="R43">
        <v>0</v>
      </c>
      <c r="S43">
        <v>0</v>
      </c>
      <c r="T43">
        <v>0</v>
      </c>
      <c r="U43">
        <v>0</v>
      </c>
      <c r="V43">
        <v>0</v>
      </c>
      <c r="W43">
        <v>0</v>
      </c>
      <c r="X43">
        <v>0</v>
      </c>
      <c r="Y43">
        <v>1</v>
      </c>
      <c r="Z43">
        <v>2</v>
      </c>
      <c r="AA43">
        <f t="shared" si="5"/>
        <v>-4</v>
      </c>
      <c r="AB43" t="s">
        <v>41</v>
      </c>
      <c r="AC43">
        <f t="shared" si="3"/>
        <v>-4</v>
      </c>
      <c r="AD43" t="s">
        <v>125</v>
      </c>
      <c r="AE43">
        <f t="shared" si="4"/>
        <v>-4</v>
      </c>
      <c r="AF43" t="s">
        <v>126</v>
      </c>
    </row>
    <row r="44" spans="1:32" ht="12">
      <c r="A44" t="s">
        <v>0</v>
      </c>
      <c r="B44" s="1">
        <v>38118</v>
      </c>
      <c r="C44" t="s">
        <v>127</v>
      </c>
      <c r="D44">
        <v>2</v>
      </c>
      <c r="E44">
        <v>13</v>
      </c>
      <c r="F44">
        <v>118</v>
      </c>
      <c r="G44">
        <v>5</v>
      </c>
      <c r="H44">
        <v>5</v>
      </c>
      <c r="I44">
        <v>5</v>
      </c>
      <c r="J44">
        <v>5</v>
      </c>
      <c r="K44">
        <v>0</v>
      </c>
      <c r="L44">
        <v>0</v>
      </c>
      <c r="M44">
        <v>0</v>
      </c>
      <c r="N44">
        <v>1</v>
      </c>
      <c r="O44">
        <v>0</v>
      </c>
      <c r="P44">
        <v>0</v>
      </c>
      <c r="Q44">
        <v>0</v>
      </c>
      <c r="R44">
        <v>0</v>
      </c>
      <c r="S44">
        <v>0</v>
      </c>
      <c r="T44">
        <v>0</v>
      </c>
      <c r="U44">
        <v>0</v>
      </c>
      <c r="V44">
        <v>0</v>
      </c>
      <c r="W44">
        <v>0</v>
      </c>
      <c r="X44">
        <v>0</v>
      </c>
      <c r="Y44">
        <v>1</v>
      </c>
      <c r="Z44">
        <v>4</v>
      </c>
      <c r="AA44">
        <f t="shared" si="5"/>
        <v>-4</v>
      </c>
      <c r="AB44" t="s">
        <v>128</v>
      </c>
      <c r="AC44">
        <f t="shared" si="3"/>
        <v>-4</v>
      </c>
      <c r="AD44" t="s">
        <v>129</v>
      </c>
      <c r="AE44">
        <f t="shared" si="4"/>
        <v>-4</v>
      </c>
      <c r="AF44" t="s">
        <v>130</v>
      </c>
    </row>
    <row r="45" spans="1:32" ht="12">
      <c r="A45" t="s">
        <v>0</v>
      </c>
      <c r="B45" s="1">
        <v>38118</v>
      </c>
      <c r="C45" t="s">
        <v>131</v>
      </c>
      <c r="D45">
        <v>2</v>
      </c>
      <c r="E45">
        <v>13</v>
      </c>
      <c r="F45">
        <v>152</v>
      </c>
      <c r="G45">
        <v>5</v>
      </c>
      <c r="H45">
        <v>5</v>
      </c>
      <c r="I45">
        <v>5</v>
      </c>
      <c r="J45">
        <v>5</v>
      </c>
      <c r="K45">
        <v>0</v>
      </c>
      <c r="L45">
        <v>0</v>
      </c>
      <c r="M45">
        <v>0</v>
      </c>
      <c r="N45">
        <v>1</v>
      </c>
      <c r="O45">
        <v>0</v>
      </c>
      <c r="P45">
        <v>0</v>
      </c>
      <c r="Q45">
        <v>0</v>
      </c>
      <c r="R45">
        <v>0</v>
      </c>
      <c r="S45">
        <v>0</v>
      </c>
      <c r="T45">
        <v>0</v>
      </c>
      <c r="U45">
        <v>0</v>
      </c>
      <c r="V45">
        <v>0</v>
      </c>
      <c r="W45">
        <v>0</v>
      </c>
      <c r="X45">
        <v>0</v>
      </c>
      <c r="Y45">
        <v>1</v>
      </c>
      <c r="Z45">
        <v>4</v>
      </c>
      <c r="AA45">
        <f t="shared" si="5"/>
        <v>-4</v>
      </c>
      <c r="AB45" t="s">
        <v>128</v>
      </c>
      <c r="AC45">
        <f t="shared" si="3"/>
        <v>-4</v>
      </c>
      <c r="AD45" t="s">
        <v>129</v>
      </c>
      <c r="AE45">
        <f t="shared" si="4"/>
        <v>-4</v>
      </c>
      <c r="AF45" t="s">
        <v>130</v>
      </c>
    </row>
    <row r="46" spans="1:31" ht="12">
      <c r="A46" t="s">
        <v>0</v>
      </c>
      <c r="B46" s="1">
        <v>38118</v>
      </c>
      <c r="C46" t="s">
        <v>132</v>
      </c>
      <c r="D46">
        <v>5</v>
      </c>
      <c r="E46">
        <v>33</v>
      </c>
      <c r="F46">
        <v>144</v>
      </c>
      <c r="G46">
        <v>2</v>
      </c>
      <c r="H46">
        <v>2</v>
      </c>
      <c r="I46">
        <v>2</v>
      </c>
      <c r="J46">
        <v>3</v>
      </c>
      <c r="K46">
        <v>0</v>
      </c>
      <c r="L46">
        <v>0</v>
      </c>
      <c r="M46">
        <v>0</v>
      </c>
      <c r="N46">
        <v>1</v>
      </c>
      <c r="O46">
        <v>0</v>
      </c>
      <c r="P46">
        <v>0</v>
      </c>
      <c r="Q46">
        <v>1</v>
      </c>
      <c r="R46">
        <v>1</v>
      </c>
      <c r="S46">
        <v>0</v>
      </c>
      <c r="T46">
        <v>0</v>
      </c>
      <c r="U46">
        <v>0</v>
      </c>
      <c r="V46">
        <v>0</v>
      </c>
      <c r="W46">
        <v>0</v>
      </c>
      <c r="X46">
        <v>1</v>
      </c>
      <c r="Y46">
        <v>1</v>
      </c>
      <c r="Z46">
        <v>2</v>
      </c>
      <c r="AA46">
        <f t="shared" si="5"/>
        <v>-4</v>
      </c>
      <c r="AB46" t="s">
        <v>133</v>
      </c>
      <c r="AC46">
        <f t="shared" si="3"/>
        <v>-4</v>
      </c>
      <c r="AD46" t="s">
        <v>134</v>
      </c>
      <c r="AE46">
        <f t="shared" si="4"/>
        <v>-4</v>
      </c>
    </row>
    <row r="47" spans="1:31" ht="12">
      <c r="A47" t="s">
        <v>0</v>
      </c>
      <c r="B47" s="1">
        <v>38118</v>
      </c>
      <c r="C47" t="s">
        <v>135</v>
      </c>
      <c r="D47">
        <v>5</v>
      </c>
      <c r="E47">
        <v>33</v>
      </c>
      <c r="F47">
        <v>161</v>
      </c>
      <c r="G47">
        <v>2</v>
      </c>
      <c r="H47">
        <v>2</v>
      </c>
      <c r="I47">
        <v>2</v>
      </c>
      <c r="J47">
        <v>3</v>
      </c>
      <c r="K47">
        <v>0</v>
      </c>
      <c r="L47">
        <v>0</v>
      </c>
      <c r="M47">
        <v>0</v>
      </c>
      <c r="N47">
        <v>1</v>
      </c>
      <c r="O47">
        <v>0</v>
      </c>
      <c r="P47">
        <v>0</v>
      </c>
      <c r="Q47">
        <v>1</v>
      </c>
      <c r="R47">
        <v>1</v>
      </c>
      <c r="S47">
        <v>0</v>
      </c>
      <c r="T47">
        <v>0</v>
      </c>
      <c r="U47">
        <v>0</v>
      </c>
      <c r="V47">
        <v>0</v>
      </c>
      <c r="W47">
        <v>0</v>
      </c>
      <c r="X47">
        <v>1</v>
      </c>
      <c r="Y47">
        <v>1</v>
      </c>
      <c r="Z47">
        <v>2</v>
      </c>
      <c r="AA47">
        <f t="shared" si="5"/>
        <v>-4</v>
      </c>
      <c r="AB47" t="s">
        <v>133</v>
      </c>
      <c r="AC47">
        <f t="shared" si="3"/>
        <v>-4</v>
      </c>
      <c r="AD47" t="s">
        <v>134</v>
      </c>
      <c r="AE47">
        <f t="shared" si="4"/>
        <v>-4</v>
      </c>
    </row>
    <row r="48" spans="1:32" ht="12">
      <c r="A48" t="s">
        <v>0</v>
      </c>
      <c r="B48" s="1">
        <v>38119</v>
      </c>
      <c r="C48" t="s">
        <v>136</v>
      </c>
      <c r="D48">
        <v>5</v>
      </c>
      <c r="E48">
        <v>33</v>
      </c>
      <c r="F48">
        <v>146</v>
      </c>
      <c r="G48">
        <v>3</v>
      </c>
      <c r="H48">
        <v>3</v>
      </c>
      <c r="I48">
        <v>2</v>
      </c>
      <c r="J48">
        <v>1</v>
      </c>
      <c r="K48">
        <v>0</v>
      </c>
      <c r="L48">
        <v>0</v>
      </c>
      <c r="M48">
        <v>0</v>
      </c>
      <c r="N48">
        <v>0</v>
      </c>
      <c r="O48">
        <v>1</v>
      </c>
      <c r="P48">
        <v>0</v>
      </c>
      <c r="Q48">
        <v>0</v>
      </c>
      <c r="R48">
        <v>1</v>
      </c>
      <c r="S48">
        <v>1</v>
      </c>
      <c r="T48">
        <v>0</v>
      </c>
      <c r="U48">
        <v>0</v>
      </c>
      <c r="V48">
        <v>0</v>
      </c>
      <c r="W48">
        <v>0</v>
      </c>
      <c r="X48">
        <v>1</v>
      </c>
      <c r="Y48">
        <v>1</v>
      </c>
      <c r="Z48">
        <v>4</v>
      </c>
      <c r="AA48">
        <f t="shared" si="5"/>
        <v>-4</v>
      </c>
      <c r="AB48" t="s">
        <v>137</v>
      </c>
      <c r="AC48">
        <f t="shared" si="3"/>
        <v>-4</v>
      </c>
      <c r="AD48" t="s">
        <v>72</v>
      </c>
      <c r="AE48">
        <f t="shared" si="4"/>
        <v>-4</v>
      </c>
      <c r="AF48" t="s">
        <v>0</v>
      </c>
    </row>
    <row r="49" spans="1:32" ht="12">
      <c r="A49" t="s">
        <v>0</v>
      </c>
      <c r="B49" s="1">
        <v>38119</v>
      </c>
      <c r="C49" t="s">
        <v>138</v>
      </c>
      <c r="D49">
        <v>11</v>
      </c>
      <c r="E49">
        <v>73</v>
      </c>
      <c r="F49">
        <v>141</v>
      </c>
      <c r="G49">
        <v>3</v>
      </c>
      <c r="H49">
        <v>3</v>
      </c>
      <c r="I49">
        <v>3</v>
      </c>
      <c r="J49">
        <v>3</v>
      </c>
      <c r="K49">
        <v>0</v>
      </c>
      <c r="L49">
        <v>1</v>
      </c>
      <c r="M49">
        <v>0</v>
      </c>
      <c r="N49">
        <v>0</v>
      </c>
      <c r="O49">
        <v>0</v>
      </c>
      <c r="P49">
        <v>1</v>
      </c>
      <c r="Q49">
        <v>1</v>
      </c>
      <c r="R49">
        <v>1</v>
      </c>
      <c r="S49">
        <v>1</v>
      </c>
      <c r="T49">
        <v>1</v>
      </c>
      <c r="U49">
        <v>1</v>
      </c>
      <c r="V49">
        <v>1</v>
      </c>
      <c r="W49">
        <v>1</v>
      </c>
      <c r="X49">
        <v>1</v>
      </c>
      <c r="Y49">
        <v>1</v>
      </c>
      <c r="Z49">
        <v>2</v>
      </c>
      <c r="AA49">
        <f t="shared" si="5"/>
        <v>-4</v>
      </c>
      <c r="AB49" t="s">
        <v>0</v>
      </c>
      <c r="AC49">
        <f t="shared" si="3"/>
        <v>-4</v>
      </c>
      <c r="AD49" t="s">
        <v>0</v>
      </c>
      <c r="AE49">
        <f t="shared" si="4"/>
        <v>-4</v>
      </c>
      <c r="AF49" t="s">
        <v>139</v>
      </c>
    </row>
    <row r="50" spans="1:32" ht="12">
      <c r="A50" t="s">
        <v>0</v>
      </c>
      <c r="B50" s="1">
        <v>38119</v>
      </c>
      <c r="C50" t="s">
        <v>140</v>
      </c>
      <c r="D50">
        <v>4</v>
      </c>
      <c r="E50">
        <v>26</v>
      </c>
      <c r="F50">
        <v>56</v>
      </c>
      <c r="G50">
        <v>2</v>
      </c>
      <c r="H50">
        <v>2</v>
      </c>
      <c r="I50">
        <v>2</v>
      </c>
      <c r="J50">
        <v>2</v>
      </c>
      <c r="K50">
        <v>0</v>
      </c>
      <c r="L50">
        <v>1</v>
      </c>
      <c r="M50">
        <v>0</v>
      </c>
      <c r="N50">
        <v>1</v>
      </c>
      <c r="O50">
        <v>1</v>
      </c>
      <c r="P50">
        <v>0</v>
      </c>
      <c r="Q50">
        <v>0</v>
      </c>
      <c r="R50">
        <v>0</v>
      </c>
      <c r="S50">
        <v>0</v>
      </c>
      <c r="T50">
        <v>0</v>
      </c>
      <c r="U50">
        <v>0</v>
      </c>
      <c r="V50">
        <v>0</v>
      </c>
      <c r="W50">
        <v>0</v>
      </c>
      <c r="X50">
        <v>0</v>
      </c>
      <c r="Y50">
        <v>1</v>
      </c>
      <c r="Z50">
        <v>2</v>
      </c>
      <c r="AA50">
        <f t="shared" si="5"/>
        <v>-4</v>
      </c>
      <c r="AB50" t="s">
        <v>0</v>
      </c>
      <c r="AC50">
        <f t="shared" si="3"/>
        <v>-4</v>
      </c>
      <c r="AD50" t="s">
        <v>0</v>
      </c>
      <c r="AE50">
        <f t="shared" si="4"/>
        <v>-4</v>
      </c>
      <c r="AF50" t="s">
        <v>0</v>
      </c>
    </row>
    <row r="51" spans="1:32" ht="12">
      <c r="A51" t="s">
        <v>0</v>
      </c>
      <c r="B51" s="1">
        <v>38119</v>
      </c>
      <c r="C51" t="s">
        <v>141</v>
      </c>
      <c r="D51">
        <v>5</v>
      </c>
      <c r="E51">
        <v>33</v>
      </c>
      <c r="F51">
        <v>79</v>
      </c>
      <c r="G51">
        <v>3</v>
      </c>
      <c r="H51">
        <v>2</v>
      </c>
      <c r="I51">
        <v>3</v>
      </c>
      <c r="J51">
        <v>2</v>
      </c>
      <c r="K51">
        <v>0</v>
      </c>
      <c r="L51">
        <v>0</v>
      </c>
      <c r="M51">
        <v>1</v>
      </c>
      <c r="N51">
        <v>0</v>
      </c>
      <c r="O51">
        <v>0</v>
      </c>
      <c r="P51">
        <v>0</v>
      </c>
      <c r="Q51">
        <v>1</v>
      </c>
      <c r="R51">
        <v>1</v>
      </c>
      <c r="S51">
        <v>0</v>
      </c>
      <c r="T51">
        <v>1</v>
      </c>
      <c r="U51">
        <v>0</v>
      </c>
      <c r="V51">
        <v>0</v>
      </c>
      <c r="W51">
        <v>0</v>
      </c>
      <c r="X51">
        <v>0</v>
      </c>
      <c r="Y51">
        <v>1</v>
      </c>
      <c r="Z51">
        <v>3</v>
      </c>
      <c r="AA51">
        <f t="shared" si="5"/>
        <v>-4</v>
      </c>
      <c r="AB51" t="s">
        <v>142</v>
      </c>
      <c r="AC51">
        <f t="shared" si="3"/>
        <v>-4</v>
      </c>
      <c r="AD51" t="s">
        <v>143</v>
      </c>
      <c r="AE51">
        <f t="shared" si="4"/>
        <v>-4</v>
      </c>
      <c r="AF51" t="s">
        <v>144</v>
      </c>
    </row>
    <row r="52" spans="1:32" ht="12">
      <c r="A52" t="s">
        <v>0</v>
      </c>
      <c r="B52" s="1">
        <v>38120</v>
      </c>
      <c r="C52" t="s">
        <v>145</v>
      </c>
      <c r="D52">
        <v>12</v>
      </c>
      <c r="E52">
        <v>80</v>
      </c>
      <c r="F52">
        <v>164</v>
      </c>
      <c r="G52">
        <v>1</v>
      </c>
      <c r="H52">
        <v>1</v>
      </c>
      <c r="I52">
        <v>1</v>
      </c>
      <c r="J52">
        <v>2</v>
      </c>
      <c r="K52">
        <v>1</v>
      </c>
      <c r="L52">
        <v>1</v>
      </c>
      <c r="M52">
        <v>0</v>
      </c>
      <c r="N52">
        <v>0</v>
      </c>
      <c r="O52">
        <v>0</v>
      </c>
      <c r="P52">
        <v>1</v>
      </c>
      <c r="Q52">
        <v>1</v>
      </c>
      <c r="R52">
        <v>1</v>
      </c>
      <c r="S52">
        <v>1</v>
      </c>
      <c r="T52">
        <v>1</v>
      </c>
      <c r="U52">
        <v>1</v>
      </c>
      <c r="V52">
        <v>1</v>
      </c>
      <c r="W52">
        <v>1</v>
      </c>
      <c r="X52">
        <v>1</v>
      </c>
      <c r="Y52">
        <v>1</v>
      </c>
      <c r="Z52">
        <v>2</v>
      </c>
      <c r="AA52">
        <f t="shared" si="5"/>
        <v>-4</v>
      </c>
      <c r="AB52" t="s">
        <v>0</v>
      </c>
      <c r="AC52">
        <f t="shared" si="3"/>
        <v>-4</v>
      </c>
      <c r="AD52" t="s">
        <v>0</v>
      </c>
      <c r="AE52">
        <f t="shared" si="4"/>
        <v>-4</v>
      </c>
      <c r="AF52" t="s">
        <v>0</v>
      </c>
    </row>
    <row r="53" spans="1:32" ht="12">
      <c r="A53" t="s">
        <v>0</v>
      </c>
      <c r="B53" s="1">
        <v>38120</v>
      </c>
      <c r="C53" t="s">
        <v>146</v>
      </c>
      <c r="D53">
        <v>5</v>
      </c>
      <c r="E53">
        <v>33</v>
      </c>
      <c r="F53">
        <v>109</v>
      </c>
      <c r="G53">
        <v>3</v>
      </c>
      <c r="H53">
        <f>-2-2</f>
        <v>-4</v>
      </c>
      <c r="I53">
        <v>3</v>
      </c>
      <c r="J53">
        <f>-2-2</f>
        <v>-4</v>
      </c>
      <c r="K53">
        <v>0</v>
      </c>
      <c r="L53">
        <v>0</v>
      </c>
      <c r="M53">
        <v>0</v>
      </c>
      <c r="N53">
        <v>0</v>
      </c>
      <c r="O53">
        <v>1</v>
      </c>
      <c r="P53">
        <v>0</v>
      </c>
      <c r="Q53">
        <v>1</v>
      </c>
      <c r="R53">
        <v>1</v>
      </c>
      <c r="S53">
        <v>0</v>
      </c>
      <c r="T53">
        <v>1</v>
      </c>
      <c r="U53">
        <v>0</v>
      </c>
      <c r="V53">
        <v>1</v>
      </c>
      <c r="W53">
        <v>0</v>
      </c>
      <c r="X53">
        <v>0</v>
      </c>
      <c r="Y53">
        <v>0</v>
      </c>
      <c r="Z53">
        <v>1</v>
      </c>
      <c r="AA53">
        <f t="shared" si="5"/>
        <v>-4</v>
      </c>
      <c r="AB53" t="s">
        <v>57</v>
      </c>
      <c r="AC53">
        <f t="shared" si="3"/>
        <v>-4</v>
      </c>
      <c r="AD53" t="s">
        <v>147</v>
      </c>
      <c r="AE53">
        <f t="shared" si="4"/>
        <v>-4</v>
      </c>
      <c r="AF53" t="s">
        <v>148</v>
      </c>
    </row>
    <row r="54" spans="1:32" ht="12">
      <c r="A54" t="s">
        <v>0</v>
      </c>
      <c r="B54" s="1">
        <v>38118</v>
      </c>
      <c r="C54" t="s">
        <v>149</v>
      </c>
      <c r="D54">
        <v>6</v>
      </c>
      <c r="E54">
        <v>40</v>
      </c>
      <c r="F54">
        <v>235</v>
      </c>
      <c r="G54">
        <v>2</v>
      </c>
      <c r="H54">
        <v>2</v>
      </c>
      <c r="I54">
        <v>2</v>
      </c>
      <c r="J54">
        <v>2</v>
      </c>
      <c r="K54">
        <v>0</v>
      </c>
      <c r="L54">
        <v>1</v>
      </c>
      <c r="M54">
        <v>0</v>
      </c>
      <c r="N54">
        <v>0</v>
      </c>
      <c r="O54">
        <v>0</v>
      </c>
      <c r="P54">
        <v>1</v>
      </c>
      <c r="Q54">
        <v>1</v>
      </c>
      <c r="R54">
        <v>1</v>
      </c>
      <c r="S54">
        <v>0</v>
      </c>
      <c r="T54">
        <v>1</v>
      </c>
      <c r="U54">
        <v>0</v>
      </c>
      <c r="V54">
        <v>0</v>
      </c>
      <c r="W54">
        <v>0</v>
      </c>
      <c r="X54">
        <v>0</v>
      </c>
      <c r="Y54">
        <v>1</v>
      </c>
      <c r="Z54">
        <v>2</v>
      </c>
      <c r="AA54">
        <f t="shared" si="5"/>
        <v>-4</v>
      </c>
      <c r="AB54" t="s">
        <v>150</v>
      </c>
      <c r="AC54">
        <f t="shared" si="3"/>
        <v>-4</v>
      </c>
      <c r="AD54" t="s">
        <v>151</v>
      </c>
      <c r="AE54">
        <f t="shared" si="4"/>
        <v>-4</v>
      </c>
      <c r="AF54" t="s">
        <v>152</v>
      </c>
    </row>
    <row r="55" spans="1:32" ht="12">
      <c r="A55" t="s">
        <v>0</v>
      </c>
      <c r="B55" s="1">
        <v>38118</v>
      </c>
      <c r="C55" t="s">
        <v>153</v>
      </c>
      <c r="D55">
        <v>5</v>
      </c>
      <c r="E55">
        <v>33</v>
      </c>
      <c r="F55">
        <v>268</v>
      </c>
      <c r="G55">
        <v>2</v>
      </c>
      <c r="H55">
        <v>2</v>
      </c>
      <c r="I55">
        <v>2</v>
      </c>
      <c r="J55">
        <v>2</v>
      </c>
      <c r="K55">
        <v>0</v>
      </c>
      <c r="L55">
        <v>1</v>
      </c>
      <c r="M55">
        <v>0</v>
      </c>
      <c r="N55">
        <v>0</v>
      </c>
      <c r="O55">
        <v>0</v>
      </c>
      <c r="P55">
        <v>0</v>
      </c>
      <c r="Q55">
        <v>1</v>
      </c>
      <c r="R55">
        <v>1</v>
      </c>
      <c r="S55">
        <v>1</v>
      </c>
      <c r="T55">
        <v>1</v>
      </c>
      <c r="U55">
        <v>0</v>
      </c>
      <c r="V55">
        <v>0</v>
      </c>
      <c r="W55">
        <v>0</v>
      </c>
      <c r="X55">
        <v>0</v>
      </c>
      <c r="Y55">
        <v>0</v>
      </c>
      <c r="Z55">
        <v>2</v>
      </c>
      <c r="AA55">
        <f t="shared" si="5"/>
        <v>-4</v>
      </c>
      <c r="AB55" t="s">
        <v>154</v>
      </c>
      <c r="AC55">
        <f t="shared" si="3"/>
        <v>-4</v>
      </c>
      <c r="AD55" t="s">
        <v>155</v>
      </c>
      <c r="AE55">
        <f t="shared" si="4"/>
        <v>-4</v>
      </c>
      <c r="AF55" t="s">
        <v>156</v>
      </c>
    </row>
    <row r="56" spans="1:32" ht="12">
      <c r="A56" t="s">
        <v>0</v>
      </c>
      <c r="B56" s="1">
        <v>38118</v>
      </c>
      <c r="C56" t="s">
        <v>157</v>
      </c>
      <c r="D56">
        <v>4</v>
      </c>
      <c r="E56">
        <v>26</v>
      </c>
      <c r="F56">
        <v>407</v>
      </c>
      <c r="G56">
        <v>5</v>
      </c>
      <c r="H56">
        <v>4</v>
      </c>
      <c r="I56">
        <v>5</v>
      </c>
      <c r="J56">
        <v>5</v>
      </c>
      <c r="K56">
        <v>0</v>
      </c>
      <c r="L56">
        <v>0</v>
      </c>
      <c r="M56">
        <v>1</v>
      </c>
      <c r="N56">
        <v>0</v>
      </c>
      <c r="O56">
        <v>0</v>
      </c>
      <c r="P56">
        <v>0</v>
      </c>
      <c r="Q56">
        <v>0</v>
      </c>
      <c r="R56">
        <v>0</v>
      </c>
      <c r="S56">
        <v>0</v>
      </c>
      <c r="T56">
        <v>0</v>
      </c>
      <c r="U56">
        <v>0</v>
      </c>
      <c r="V56">
        <v>1</v>
      </c>
      <c r="W56">
        <v>1</v>
      </c>
      <c r="X56">
        <v>0</v>
      </c>
      <c r="Y56">
        <v>1</v>
      </c>
      <c r="Z56">
        <v>1</v>
      </c>
      <c r="AA56">
        <f t="shared" si="5"/>
        <v>-4</v>
      </c>
      <c r="AB56" t="s">
        <v>158</v>
      </c>
      <c r="AC56">
        <f t="shared" si="3"/>
        <v>-4</v>
      </c>
      <c r="AD56" t="s">
        <v>159</v>
      </c>
      <c r="AE56">
        <f t="shared" si="4"/>
        <v>-4</v>
      </c>
      <c r="AF56" s="2" t="s">
        <v>160</v>
      </c>
    </row>
    <row r="57" spans="1:32" ht="12">
      <c r="A57" t="s">
        <v>0</v>
      </c>
      <c r="B57" s="1">
        <v>38118</v>
      </c>
      <c r="C57" t="s">
        <v>161</v>
      </c>
      <c r="D57">
        <v>2</v>
      </c>
      <c r="E57">
        <v>13</v>
      </c>
      <c r="F57">
        <v>83</v>
      </c>
      <c r="G57">
        <v>3</v>
      </c>
      <c r="H57">
        <v>3</v>
      </c>
      <c r="I57">
        <v>3</v>
      </c>
      <c r="J57">
        <v>3</v>
      </c>
      <c r="K57">
        <v>0</v>
      </c>
      <c r="L57">
        <v>0</v>
      </c>
      <c r="M57">
        <v>0</v>
      </c>
      <c r="N57">
        <v>1</v>
      </c>
      <c r="O57">
        <v>0</v>
      </c>
      <c r="P57">
        <v>0</v>
      </c>
      <c r="Q57">
        <v>0</v>
      </c>
      <c r="R57">
        <v>0</v>
      </c>
      <c r="S57">
        <v>0</v>
      </c>
      <c r="T57">
        <v>0</v>
      </c>
      <c r="U57">
        <v>0</v>
      </c>
      <c r="V57">
        <v>0</v>
      </c>
      <c r="W57">
        <v>0</v>
      </c>
      <c r="X57">
        <v>0</v>
      </c>
      <c r="Y57">
        <v>1</v>
      </c>
      <c r="Z57">
        <v>2</v>
      </c>
      <c r="AA57">
        <f t="shared" si="5"/>
        <v>-4</v>
      </c>
      <c r="AB57" t="s">
        <v>162</v>
      </c>
      <c r="AC57">
        <f t="shared" si="3"/>
        <v>-4</v>
      </c>
      <c r="AD57" t="s">
        <v>163</v>
      </c>
      <c r="AE57">
        <f t="shared" si="4"/>
        <v>-4</v>
      </c>
      <c r="AF57" t="s">
        <v>0</v>
      </c>
    </row>
    <row r="58" spans="1:32" ht="12">
      <c r="A58" t="s">
        <v>0</v>
      </c>
      <c r="B58" s="1">
        <v>38118</v>
      </c>
      <c r="C58" t="s">
        <v>164</v>
      </c>
      <c r="D58">
        <v>7</v>
      </c>
      <c r="E58">
        <v>46</v>
      </c>
      <c r="F58">
        <v>78</v>
      </c>
      <c r="G58">
        <v>3</v>
      </c>
      <c r="H58">
        <v>3</v>
      </c>
      <c r="I58">
        <v>3</v>
      </c>
      <c r="J58">
        <v>3</v>
      </c>
      <c r="K58">
        <v>0</v>
      </c>
      <c r="L58">
        <v>0</v>
      </c>
      <c r="M58">
        <v>0</v>
      </c>
      <c r="N58">
        <v>0</v>
      </c>
      <c r="O58">
        <v>1</v>
      </c>
      <c r="P58">
        <v>0</v>
      </c>
      <c r="Q58">
        <v>1</v>
      </c>
      <c r="R58">
        <v>0</v>
      </c>
      <c r="S58">
        <v>1</v>
      </c>
      <c r="T58">
        <v>1</v>
      </c>
      <c r="U58">
        <v>0</v>
      </c>
      <c r="V58">
        <v>1</v>
      </c>
      <c r="W58">
        <v>0</v>
      </c>
      <c r="X58">
        <v>1</v>
      </c>
      <c r="Y58">
        <v>1</v>
      </c>
      <c r="Z58">
        <v>1</v>
      </c>
      <c r="AA58">
        <f t="shared" si="5"/>
        <v>-4</v>
      </c>
      <c r="AB58" t="s">
        <v>165</v>
      </c>
      <c r="AC58">
        <f t="shared" si="3"/>
        <v>-4</v>
      </c>
      <c r="AD58" t="s">
        <v>166</v>
      </c>
      <c r="AE58">
        <f t="shared" si="4"/>
        <v>-4</v>
      </c>
      <c r="AF58" t="s">
        <v>0</v>
      </c>
    </row>
    <row r="59" spans="1:32" ht="12">
      <c r="A59" t="s">
        <v>0</v>
      </c>
      <c r="B59" s="1">
        <v>38118</v>
      </c>
      <c r="C59" t="s">
        <v>167</v>
      </c>
      <c r="D59">
        <v>4</v>
      </c>
      <c r="E59">
        <v>26</v>
      </c>
      <c r="F59">
        <v>82</v>
      </c>
      <c r="G59">
        <v>1</v>
      </c>
      <c r="H59">
        <v>1</v>
      </c>
      <c r="I59">
        <v>1</v>
      </c>
      <c r="J59">
        <v>3</v>
      </c>
      <c r="K59">
        <v>0</v>
      </c>
      <c r="L59">
        <v>0</v>
      </c>
      <c r="M59">
        <v>0</v>
      </c>
      <c r="N59">
        <v>0</v>
      </c>
      <c r="O59">
        <v>1</v>
      </c>
      <c r="P59">
        <v>0</v>
      </c>
      <c r="Q59">
        <v>0</v>
      </c>
      <c r="R59">
        <v>0</v>
      </c>
      <c r="S59">
        <v>1</v>
      </c>
      <c r="T59">
        <v>0</v>
      </c>
      <c r="U59">
        <v>1</v>
      </c>
      <c r="V59">
        <v>0</v>
      </c>
      <c r="W59">
        <v>0</v>
      </c>
      <c r="X59">
        <v>0</v>
      </c>
      <c r="Y59">
        <v>1</v>
      </c>
      <c r="Z59">
        <v>4</v>
      </c>
      <c r="AA59">
        <f t="shared" si="5"/>
        <v>-4</v>
      </c>
      <c r="AB59" t="s">
        <v>168</v>
      </c>
      <c r="AC59">
        <f t="shared" si="3"/>
        <v>-4</v>
      </c>
      <c r="AD59" t="s">
        <v>169</v>
      </c>
      <c r="AE59">
        <f t="shared" si="4"/>
        <v>-4</v>
      </c>
      <c r="AF59" t="s">
        <v>170</v>
      </c>
    </row>
    <row r="60" spans="1:32" ht="12">
      <c r="A60" t="s">
        <v>0</v>
      </c>
      <c r="B60" s="1">
        <v>38119</v>
      </c>
      <c r="C60" t="s">
        <v>171</v>
      </c>
      <c r="D60">
        <v>5</v>
      </c>
      <c r="E60">
        <v>33</v>
      </c>
      <c r="F60">
        <v>111</v>
      </c>
      <c r="G60">
        <v>2</v>
      </c>
      <c r="H60">
        <v>2</v>
      </c>
      <c r="I60">
        <v>2</v>
      </c>
      <c r="J60">
        <v>2</v>
      </c>
      <c r="K60">
        <v>0</v>
      </c>
      <c r="L60">
        <v>0</v>
      </c>
      <c r="M60">
        <v>0</v>
      </c>
      <c r="N60">
        <v>0</v>
      </c>
      <c r="O60">
        <v>1</v>
      </c>
      <c r="P60">
        <v>0</v>
      </c>
      <c r="Q60">
        <v>0</v>
      </c>
      <c r="R60">
        <v>1</v>
      </c>
      <c r="S60">
        <v>0</v>
      </c>
      <c r="T60">
        <v>1</v>
      </c>
      <c r="U60">
        <v>1</v>
      </c>
      <c r="V60">
        <v>0</v>
      </c>
      <c r="W60">
        <v>0</v>
      </c>
      <c r="X60">
        <v>0</v>
      </c>
      <c r="Y60">
        <v>1</v>
      </c>
      <c r="Z60">
        <v>4</v>
      </c>
      <c r="AA60">
        <f t="shared" si="5"/>
        <v>-4</v>
      </c>
      <c r="AB60" t="s">
        <v>0</v>
      </c>
      <c r="AC60">
        <f t="shared" si="3"/>
        <v>-4</v>
      </c>
      <c r="AD60" t="s">
        <v>0</v>
      </c>
      <c r="AE60">
        <f t="shared" si="4"/>
        <v>-4</v>
      </c>
      <c r="AF60" t="s">
        <v>0</v>
      </c>
    </row>
    <row r="61" spans="1:32" ht="12">
      <c r="A61" t="s">
        <v>0</v>
      </c>
      <c r="B61" s="1">
        <v>38119</v>
      </c>
      <c r="C61" t="s">
        <v>172</v>
      </c>
      <c r="D61">
        <v>7</v>
      </c>
      <c r="E61">
        <v>46</v>
      </c>
      <c r="F61">
        <v>67</v>
      </c>
      <c r="G61">
        <v>3</v>
      </c>
      <c r="H61">
        <v>3</v>
      </c>
      <c r="I61">
        <v>3</v>
      </c>
      <c r="J61">
        <v>4</v>
      </c>
      <c r="K61">
        <v>0</v>
      </c>
      <c r="L61">
        <v>0</v>
      </c>
      <c r="M61">
        <v>0</v>
      </c>
      <c r="N61">
        <v>1</v>
      </c>
      <c r="O61">
        <v>1</v>
      </c>
      <c r="P61">
        <v>0</v>
      </c>
      <c r="Q61">
        <v>0</v>
      </c>
      <c r="R61">
        <v>1</v>
      </c>
      <c r="S61">
        <v>1</v>
      </c>
      <c r="T61">
        <v>1</v>
      </c>
      <c r="U61">
        <v>0</v>
      </c>
      <c r="V61">
        <v>1</v>
      </c>
      <c r="W61">
        <v>0</v>
      </c>
      <c r="X61">
        <v>0</v>
      </c>
      <c r="Y61">
        <v>1</v>
      </c>
      <c r="Z61">
        <v>3</v>
      </c>
      <c r="AA61">
        <f t="shared" si="5"/>
        <v>-4</v>
      </c>
      <c r="AB61" t="s">
        <v>57</v>
      </c>
      <c r="AC61">
        <f t="shared" si="3"/>
        <v>-4</v>
      </c>
      <c r="AD61" t="s">
        <v>173</v>
      </c>
      <c r="AE61">
        <f t="shared" si="4"/>
        <v>-4</v>
      </c>
      <c r="AF61" t="s">
        <v>174</v>
      </c>
    </row>
    <row r="62" spans="1:32" ht="12">
      <c r="A62" t="s">
        <v>0</v>
      </c>
      <c r="B62" s="1">
        <v>38118</v>
      </c>
      <c r="C62" t="s">
        <v>175</v>
      </c>
      <c r="D62">
        <v>3</v>
      </c>
      <c r="E62">
        <v>20</v>
      </c>
      <c r="F62">
        <v>296</v>
      </c>
      <c r="G62">
        <v>2</v>
      </c>
      <c r="H62">
        <v>1</v>
      </c>
      <c r="I62">
        <v>1</v>
      </c>
      <c r="J62">
        <v>2</v>
      </c>
      <c r="K62">
        <v>0</v>
      </c>
      <c r="L62">
        <v>0</v>
      </c>
      <c r="M62">
        <v>0</v>
      </c>
      <c r="N62">
        <v>0</v>
      </c>
      <c r="O62">
        <v>1</v>
      </c>
      <c r="P62">
        <v>0</v>
      </c>
      <c r="Q62">
        <v>0</v>
      </c>
      <c r="R62">
        <v>0</v>
      </c>
      <c r="S62">
        <v>1</v>
      </c>
      <c r="T62">
        <v>0</v>
      </c>
      <c r="U62">
        <v>0</v>
      </c>
      <c r="V62">
        <v>0</v>
      </c>
      <c r="W62">
        <v>0</v>
      </c>
      <c r="X62">
        <v>0</v>
      </c>
      <c r="Y62">
        <v>1</v>
      </c>
      <c r="Z62">
        <v>1</v>
      </c>
      <c r="AA62">
        <f t="shared" si="5"/>
        <v>-4</v>
      </c>
      <c r="AB62" t="s">
        <v>78</v>
      </c>
      <c r="AC62">
        <f t="shared" si="3"/>
        <v>-4</v>
      </c>
      <c r="AD62" t="s">
        <v>176</v>
      </c>
      <c r="AE62">
        <f t="shared" si="4"/>
        <v>-4</v>
      </c>
      <c r="AF62" t="s">
        <v>177</v>
      </c>
    </row>
    <row r="63" spans="1:32" ht="12">
      <c r="A63" t="s">
        <v>0</v>
      </c>
      <c r="B63" s="1">
        <v>38118</v>
      </c>
      <c r="C63" t="s">
        <v>178</v>
      </c>
      <c r="D63">
        <v>8</v>
      </c>
      <c r="E63">
        <v>53</v>
      </c>
      <c r="F63">
        <v>104</v>
      </c>
      <c r="G63">
        <v>1</v>
      </c>
      <c r="H63">
        <v>1</v>
      </c>
      <c r="I63">
        <v>1</v>
      </c>
      <c r="J63">
        <v>2</v>
      </c>
      <c r="K63">
        <v>0</v>
      </c>
      <c r="L63">
        <v>0</v>
      </c>
      <c r="M63">
        <v>0</v>
      </c>
      <c r="N63">
        <v>1</v>
      </c>
      <c r="O63">
        <v>0</v>
      </c>
      <c r="P63">
        <v>1</v>
      </c>
      <c r="Q63">
        <v>1</v>
      </c>
      <c r="R63">
        <v>1</v>
      </c>
      <c r="S63">
        <v>1</v>
      </c>
      <c r="T63">
        <v>1</v>
      </c>
      <c r="U63">
        <v>0</v>
      </c>
      <c r="V63">
        <v>1</v>
      </c>
      <c r="W63">
        <v>0</v>
      </c>
      <c r="X63">
        <v>0</v>
      </c>
      <c r="Y63">
        <v>1</v>
      </c>
      <c r="Z63">
        <v>4</v>
      </c>
      <c r="AA63">
        <f t="shared" si="5"/>
        <v>-4</v>
      </c>
      <c r="AB63" t="s">
        <v>0</v>
      </c>
      <c r="AC63">
        <f t="shared" si="3"/>
        <v>-4</v>
      </c>
      <c r="AD63" t="s">
        <v>0</v>
      </c>
      <c r="AE63">
        <f t="shared" si="4"/>
        <v>-4</v>
      </c>
      <c r="AF63" t="s">
        <v>0</v>
      </c>
    </row>
    <row r="64" spans="1:32" ht="12">
      <c r="A64" t="s">
        <v>0</v>
      </c>
      <c r="B64" s="1">
        <v>38118</v>
      </c>
      <c r="C64" t="s">
        <v>179</v>
      </c>
      <c r="D64">
        <v>9</v>
      </c>
      <c r="E64">
        <v>60</v>
      </c>
      <c r="F64">
        <v>104</v>
      </c>
      <c r="G64">
        <v>2</v>
      </c>
      <c r="H64">
        <v>2</v>
      </c>
      <c r="I64">
        <v>3</v>
      </c>
      <c r="J64">
        <v>2</v>
      </c>
      <c r="K64">
        <v>0</v>
      </c>
      <c r="L64">
        <v>1</v>
      </c>
      <c r="M64">
        <v>1</v>
      </c>
      <c r="N64">
        <v>0</v>
      </c>
      <c r="O64">
        <v>1</v>
      </c>
      <c r="P64">
        <v>1</v>
      </c>
      <c r="Q64">
        <v>0</v>
      </c>
      <c r="R64">
        <v>1</v>
      </c>
      <c r="S64">
        <v>1</v>
      </c>
      <c r="T64">
        <v>0</v>
      </c>
      <c r="U64">
        <v>0</v>
      </c>
      <c r="V64">
        <v>1</v>
      </c>
      <c r="W64">
        <v>1</v>
      </c>
      <c r="X64">
        <v>0</v>
      </c>
      <c r="Y64">
        <v>1</v>
      </c>
      <c r="Z64">
        <v>4</v>
      </c>
      <c r="AA64">
        <f t="shared" si="5"/>
        <v>-4</v>
      </c>
      <c r="AB64" t="s">
        <v>0</v>
      </c>
      <c r="AC64">
        <f t="shared" si="3"/>
        <v>-4</v>
      </c>
      <c r="AD64" t="s">
        <v>0</v>
      </c>
      <c r="AE64">
        <f t="shared" si="4"/>
        <v>-4</v>
      </c>
      <c r="AF64" t="s">
        <v>0</v>
      </c>
    </row>
    <row r="65" spans="1:32" ht="12">
      <c r="A65" t="s">
        <v>0</v>
      </c>
      <c r="B65" s="1">
        <v>38118</v>
      </c>
      <c r="C65" t="s">
        <v>180</v>
      </c>
      <c r="D65">
        <v>5</v>
      </c>
      <c r="E65">
        <v>33</v>
      </c>
      <c r="F65">
        <v>255</v>
      </c>
      <c r="G65">
        <v>2</v>
      </c>
      <c r="H65">
        <v>2</v>
      </c>
      <c r="I65">
        <v>1</v>
      </c>
      <c r="J65">
        <v>1</v>
      </c>
      <c r="K65">
        <v>1</v>
      </c>
      <c r="L65">
        <v>1</v>
      </c>
      <c r="M65">
        <v>0</v>
      </c>
      <c r="N65">
        <v>0</v>
      </c>
      <c r="O65">
        <v>0</v>
      </c>
      <c r="P65">
        <v>0</v>
      </c>
      <c r="Q65">
        <v>0</v>
      </c>
      <c r="R65">
        <v>1</v>
      </c>
      <c r="S65">
        <v>1</v>
      </c>
      <c r="T65">
        <v>0</v>
      </c>
      <c r="U65">
        <v>0</v>
      </c>
      <c r="V65">
        <v>0</v>
      </c>
      <c r="W65">
        <v>0</v>
      </c>
      <c r="X65">
        <v>0</v>
      </c>
      <c r="Y65">
        <v>1</v>
      </c>
      <c r="Z65">
        <v>1</v>
      </c>
      <c r="AA65">
        <f t="shared" si="5"/>
        <v>-4</v>
      </c>
      <c r="AB65" t="s">
        <v>181</v>
      </c>
      <c r="AC65">
        <f t="shared" si="3"/>
        <v>-4</v>
      </c>
      <c r="AD65" t="s">
        <v>182</v>
      </c>
      <c r="AE65">
        <f t="shared" si="4"/>
        <v>-4</v>
      </c>
      <c r="AF65" t="s">
        <v>0</v>
      </c>
    </row>
    <row r="66" spans="1:31" ht="12">
      <c r="A66" t="s">
        <v>0</v>
      </c>
      <c r="B66" s="1">
        <v>38118</v>
      </c>
      <c r="C66" t="s">
        <v>183</v>
      </c>
      <c r="D66">
        <v>5</v>
      </c>
      <c r="E66">
        <v>33</v>
      </c>
      <c r="F66">
        <v>157</v>
      </c>
      <c r="G66">
        <v>2</v>
      </c>
      <c r="H66">
        <v>2</v>
      </c>
      <c r="I66">
        <v>2</v>
      </c>
      <c r="J66">
        <v>3</v>
      </c>
      <c r="K66">
        <v>0</v>
      </c>
      <c r="L66">
        <v>0</v>
      </c>
      <c r="M66">
        <v>0</v>
      </c>
      <c r="N66">
        <v>1</v>
      </c>
      <c r="O66">
        <v>0</v>
      </c>
      <c r="P66">
        <v>0</v>
      </c>
      <c r="Q66">
        <v>1</v>
      </c>
      <c r="R66">
        <v>1</v>
      </c>
      <c r="S66">
        <v>0</v>
      </c>
      <c r="T66">
        <v>0</v>
      </c>
      <c r="U66">
        <v>0</v>
      </c>
      <c r="V66">
        <v>0</v>
      </c>
      <c r="W66">
        <v>0</v>
      </c>
      <c r="X66">
        <v>1</v>
      </c>
      <c r="Y66">
        <v>1</v>
      </c>
      <c r="Z66">
        <v>2</v>
      </c>
      <c r="AA66">
        <f t="shared" si="5"/>
        <v>-4</v>
      </c>
      <c r="AB66" t="s">
        <v>133</v>
      </c>
      <c r="AC66">
        <f aca="true" t="shared" si="6" ref="AC66:AC91">-2-2</f>
        <v>-4</v>
      </c>
      <c r="AD66" t="s">
        <v>134</v>
      </c>
      <c r="AE66">
        <f aca="true" t="shared" si="7" ref="AE66:AE91">-2-2</f>
        <v>-4</v>
      </c>
    </row>
    <row r="67" spans="1:31" ht="12">
      <c r="A67" t="s">
        <v>0</v>
      </c>
      <c r="B67" s="1">
        <v>38118</v>
      </c>
      <c r="C67" t="s">
        <v>184</v>
      </c>
      <c r="D67">
        <v>5</v>
      </c>
      <c r="E67">
        <v>33</v>
      </c>
      <c r="F67">
        <v>191</v>
      </c>
      <c r="G67">
        <v>2</v>
      </c>
      <c r="H67">
        <v>2</v>
      </c>
      <c r="I67">
        <v>2</v>
      </c>
      <c r="J67">
        <v>3</v>
      </c>
      <c r="K67">
        <v>0</v>
      </c>
      <c r="L67">
        <v>0</v>
      </c>
      <c r="M67">
        <v>0</v>
      </c>
      <c r="N67">
        <v>1</v>
      </c>
      <c r="O67">
        <v>0</v>
      </c>
      <c r="P67">
        <v>0</v>
      </c>
      <c r="Q67">
        <v>1</v>
      </c>
      <c r="R67">
        <v>1</v>
      </c>
      <c r="S67">
        <v>0</v>
      </c>
      <c r="T67">
        <v>0</v>
      </c>
      <c r="U67">
        <v>0</v>
      </c>
      <c r="V67">
        <v>0</v>
      </c>
      <c r="W67">
        <v>0</v>
      </c>
      <c r="X67">
        <v>1</v>
      </c>
      <c r="Y67">
        <v>1</v>
      </c>
      <c r="Z67">
        <v>2</v>
      </c>
      <c r="AA67">
        <f aca="true" t="shared" si="8" ref="AA67:AA91">-2-2</f>
        <v>-4</v>
      </c>
      <c r="AB67" t="s">
        <v>133</v>
      </c>
      <c r="AC67">
        <f t="shared" si="6"/>
        <v>-4</v>
      </c>
      <c r="AD67" t="s">
        <v>134</v>
      </c>
      <c r="AE67">
        <f t="shared" si="7"/>
        <v>-4</v>
      </c>
    </row>
    <row r="68" spans="1:32" ht="12">
      <c r="A68" t="s">
        <v>0</v>
      </c>
      <c r="B68" s="1">
        <v>38118</v>
      </c>
      <c r="C68" t="s">
        <v>185</v>
      </c>
      <c r="D68">
        <v>4</v>
      </c>
      <c r="E68">
        <v>26</v>
      </c>
      <c r="F68">
        <v>124</v>
      </c>
      <c r="G68">
        <v>1</v>
      </c>
      <c r="H68">
        <v>1</v>
      </c>
      <c r="I68">
        <v>3</v>
      </c>
      <c r="J68">
        <v>2</v>
      </c>
      <c r="K68">
        <v>0</v>
      </c>
      <c r="L68">
        <v>1</v>
      </c>
      <c r="M68">
        <v>0</v>
      </c>
      <c r="N68">
        <v>0</v>
      </c>
      <c r="O68">
        <v>0</v>
      </c>
      <c r="P68">
        <v>0</v>
      </c>
      <c r="Q68">
        <v>0</v>
      </c>
      <c r="R68">
        <v>1</v>
      </c>
      <c r="S68">
        <v>0</v>
      </c>
      <c r="T68">
        <v>1</v>
      </c>
      <c r="U68">
        <v>0</v>
      </c>
      <c r="V68">
        <v>0</v>
      </c>
      <c r="W68">
        <v>0</v>
      </c>
      <c r="X68">
        <v>0</v>
      </c>
      <c r="Y68">
        <v>1</v>
      </c>
      <c r="Z68">
        <v>1</v>
      </c>
      <c r="AA68">
        <f t="shared" si="8"/>
        <v>-4</v>
      </c>
      <c r="AB68" t="s">
        <v>0</v>
      </c>
      <c r="AC68">
        <f t="shared" si="6"/>
        <v>-4</v>
      </c>
      <c r="AD68" t="s">
        <v>0</v>
      </c>
      <c r="AE68">
        <f t="shared" si="7"/>
        <v>-4</v>
      </c>
      <c r="AF68" t="s">
        <v>0</v>
      </c>
    </row>
    <row r="69" spans="1:32" ht="12">
      <c r="A69" t="s">
        <v>0</v>
      </c>
      <c r="B69" s="1">
        <v>38118</v>
      </c>
      <c r="C69" t="s">
        <v>186</v>
      </c>
      <c r="D69">
        <v>10</v>
      </c>
      <c r="E69">
        <v>66</v>
      </c>
      <c r="F69">
        <v>66</v>
      </c>
      <c r="G69">
        <v>2</v>
      </c>
      <c r="H69">
        <v>2</v>
      </c>
      <c r="I69">
        <v>1</v>
      </c>
      <c r="J69">
        <v>3</v>
      </c>
      <c r="K69">
        <v>0</v>
      </c>
      <c r="L69">
        <v>1</v>
      </c>
      <c r="M69">
        <v>1</v>
      </c>
      <c r="N69">
        <v>1</v>
      </c>
      <c r="O69">
        <v>0</v>
      </c>
      <c r="P69">
        <v>1</v>
      </c>
      <c r="Q69">
        <v>1</v>
      </c>
      <c r="R69">
        <v>1</v>
      </c>
      <c r="S69">
        <v>0</v>
      </c>
      <c r="T69">
        <v>1</v>
      </c>
      <c r="U69">
        <v>0</v>
      </c>
      <c r="V69">
        <v>0</v>
      </c>
      <c r="W69">
        <v>1</v>
      </c>
      <c r="X69">
        <v>1</v>
      </c>
      <c r="Y69">
        <v>1</v>
      </c>
      <c r="Z69">
        <v>2</v>
      </c>
      <c r="AA69">
        <f t="shared" si="8"/>
        <v>-4</v>
      </c>
      <c r="AB69" t="s">
        <v>0</v>
      </c>
      <c r="AC69">
        <f t="shared" si="6"/>
        <v>-4</v>
      </c>
      <c r="AD69" t="s">
        <v>0</v>
      </c>
      <c r="AE69">
        <f t="shared" si="7"/>
        <v>-4</v>
      </c>
      <c r="AF69" t="s">
        <v>0</v>
      </c>
    </row>
    <row r="70" spans="1:32" ht="12">
      <c r="A70" t="s">
        <v>0</v>
      </c>
      <c r="B70" s="1">
        <v>38118</v>
      </c>
      <c r="C70" t="s">
        <v>187</v>
      </c>
      <c r="D70">
        <v>2</v>
      </c>
      <c r="E70">
        <v>13</v>
      </c>
      <c r="F70">
        <v>67</v>
      </c>
      <c r="G70">
        <v>2</v>
      </c>
      <c r="H70">
        <v>2</v>
      </c>
      <c r="I70">
        <v>3</v>
      </c>
      <c r="J70">
        <v>2</v>
      </c>
      <c r="K70">
        <v>0</v>
      </c>
      <c r="L70">
        <v>0</v>
      </c>
      <c r="M70">
        <v>0</v>
      </c>
      <c r="N70">
        <v>0</v>
      </c>
      <c r="O70">
        <v>1</v>
      </c>
      <c r="P70">
        <v>0</v>
      </c>
      <c r="Q70">
        <v>0</v>
      </c>
      <c r="R70">
        <v>0</v>
      </c>
      <c r="S70">
        <v>0</v>
      </c>
      <c r="T70">
        <v>1</v>
      </c>
      <c r="U70">
        <v>0</v>
      </c>
      <c r="V70">
        <v>0</v>
      </c>
      <c r="W70">
        <v>0</v>
      </c>
      <c r="X70">
        <v>0</v>
      </c>
      <c r="Y70">
        <v>0</v>
      </c>
      <c r="Z70">
        <v>2</v>
      </c>
      <c r="AA70">
        <f t="shared" si="8"/>
        <v>-4</v>
      </c>
      <c r="AB70" t="s">
        <v>0</v>
      </c>
      <c r="AC70">
        <f t="shared" si="6"/>
        <v>-4</v>
      </c>
      <c r="AD70" t="s">
        <v>0</v>
      </c>
      <c r="AE70">
        <f t="shared" si="7"/>
        <v>-4</v>
      </c>
      <c r="AF70" t="s">
        <v>0</v>
      </c>
    </row>
    <row r="71" spans="1:32" ht="12">
      <c r="A71" t="s">
        <v>0</v>
      </c>
      <c r="B71" s="1">
        <v>38119</v>
      </c>
      <c r="C71" t="s">
        <v>188</v>
      </c>
      <c r="D71">
        <v>3</v>
      </c>
      <c r="E71">
        <v>20</v>
      </c>
      <c r="F71">
        <v>174</v>
      </c>
      <c r="G71">
        <v>2</v>
      </c>
      <c r="H71">
        <v>2</v>
      </c>
      <c r="I71">
        <v>2</v>
      </c>
      <c r="J71">
        <v>2</v>
      </c>
      <c r="K71">
        <v>0</v>
      </c>
      <c r="L71">
        <v>1</v>
      </c>
      <c r="M71">
        <v>0</v>
      </c>
      <c r="N71">
        <v>0</v>
      </c>
      <c r="O71">
        <v>0</v>
      </c>
      <c r="P71">
        <v>0</v>
      </c>
      <c r="Q71">
        <v>0</v>
      </c>
      <c r="R71">
        <v>0</v>
      </c>
      <c r="S71">
        <v>0</v>
      </c>
      <c r="T71">
        <v>1</v>
      </c>
      <c r="U71">
        <v>0</v>
      </c>
      <c r="V71">
        <v>0</v>
      </c>
      <c r="W71">
        <v>0</v>
      </c>
      <c r="X71">
        <v>0</v>
      </c>
      <c r="Y71">
        <v>1</v>
      </c>
      <c r="Z71">
        <v>4</v>
      </c>
      <c r="AA71">
        <f t="shared" si="8"/>
        <v>-4</v>
      </c>
      <c r="AB71" t="s">
        <v>0</v>
      </c>
      <c r="AC71">
        <f t="shared" si="6"/>
        <v>-4</v>
      </c>
      <c r="AD71" t="s">
        <v>189</v>
      </c>
      <c r="AE71">
        <f t="shared" si="7"/>
        <v>-4</v>
      </c>
      <c r="AF71" t="s">
        <v>190</v>
      </c>
    </row>
    <row r="72" spans="1:32" ht="12">
      <c r="A72" t="s">
        <v>0</v>
      </c>
      <c r="B72" s="1">
        <v>38119</v>
      </c>
      <c r="C72" t="s">
        <v>191</v>
      </c>
      <c r="D72">
        <v>2</v>
      </c>
      <c r="E72">
        <v>13</v>
      </c>
      <c r="F72">
        <v>107</v>
      </c>
      <c r="G72">
        <v>1</v>
      </c>
      <c r="H72">
        <v>1</v>
      </c>
      <c r="I72">
        <v>1</v>
      </c>
      <c r="J72">
        <f>-2-2</f>
        <v>-4</v>
      </c>
      <c r="K72">
        <v>0</v>
      </c>
      <c r="L72">
        <v>0</v>
      </c>
      <c r="M72">
        <v>0</v>
      </c>
      <c r="N72">
        <v>0</v>
      </c>
      <c r="O72">
        <v>1</v>
      </c>
      <c r="P72">
        <v>0</v>
      </c>
      <c r="Q72">
        <v>0</v>
      </c>
      <c r="R72">
        <v>0</v>
      </c>
      <c r="S72">
        <v>0</v>
      </c>
      <c r="T72">
        <v>0</v>
      </c>
      <c r="U72">
        <v>0</v>
      </c>
      <c r="V72">
        <v>0</v>
      </c>
      <c r="W72">
        <v>0</v>
      </c>
      <c r="X72">
        <v>0</v>
      </c>
      <c r="Y72">
        <v>1</v>
      </c>
      <c r="Z72">
        <v>1</v>
      </c>
      <c r="AA72">
        <f t="shared" si="8"/>
        <v>-4</v>
      </c>
      <c r="AB72" t="s">
        <v>0</v>
      </c>
      <c r="AC72">
        <f t="shared" si="6"/>
        <v>-4</v>
      </c>
      <c r="AD72" t="s">
        <v>0</v>
      </c>
      <c r="AE72">
        <f t="shared" si="7"/>
        <v>-4</v>
      </c>
      <c r="AF72" t="s">
        <v>0</v>
      </c>
    </row>
    <row r="73" spans="1:32" ht="12">
      <c r="A73" t="s">
        <v>0</v>
      </c>
      <c r="B73" s="1">
        <v>38120</v>
      </c>
      <c r="C73" t="s">
        <v>192</v>
      </c>
      <c r="D73">
        <v>10</v>
      </c>
      <c r="E73">
        <v>66</v>
      </c>
      <c r="F73">
        <v>730</v>
      </c>
      <c r="G73">
        <v>1</v>
      </c>
      <c r="H73">
        <v>1</v>
      </c>
      <c r="I73">
        <v>1</v>
      </c>
      <c r="J73">
        <v>1</v>
      </c>
      <c r="K73">
        <v>0</v>
      </c>
      <c r="L73">
        <v>0</v>
      </c>
      <c r="M73">
        <v>1</v>
      </c>
      <c r="N73">
        <v>1</v>
      </c>
      <c r="O73">
        <v>0</v>
      </c>
      <c r="P73">
        <v>1</v>
      </c>
      <c r="Q73">
        <v>1</v>
      </c>
      <c r="R73">
        <v>1</v>
      </c>
      <c r="S73">
        <v>1</v>
      </c>
      <c r="T73">
        <v>1</v>
      </c>
      <c r="U73">
        <v>0</v>
      </c>
      <c r="V73">
        <v>1</v>
      </c>
      <c r="W73">
        <v>1</v>
      </c>
      <c r="X73">
        <v>0</v>
      </c>
      <c r="Y73">
        <v>1</v>
      </c>
      <c r="Z73">
        <v>4</v>
      </c>
      <c r="AA73">
        <f t="shared" si="8"/>
        <v>-4</v>
      </c>
      <c r="AB73" t="s">
        <v>193</v>
      </c>
      <c r="AC73">
        <f t="shared" si="6"/>
        <v>-4</v>
      </c>
      <c r="AD73" t="s">
        <v>194</v>
      </c>
      <c r="AE73">
        <f t="shared" si="7"/>
        <v>-4</v>
      </c>
      <c r="AF73" t="s">
        <v>195</v>
      </c>
    </row>
    <row r="74" spans="1:32" ht="12">
      <c r="A74" t="s">
        <v>0</v>
      </c>
      <c r="B74" s="1">
        <v>38118</v>
      </c>
      <c r="C74" t="s">
        <v>196</v>
      </c>
      <c r="D74">
        <v>4</v>
      </c>
      <c r="E74">
        <v>26</v>
      </c>
      <c r="F74">
        <v>75</v>
      </c>
      <c r="G74">
        <v>3</v>
      </c>
      <c r="H74">
        <v>3</v>
      </c>
      <c r="I74">
        <v>3</v>
      </c>
      <c r="J74">
        <v>3</v>
      </c>
      <c r="K74">
        <v>0</v>
      </c>
      <c r="L74">
        <v>1</v>
      </c>
      <c r="M74">
        <v>0</v>
      </c>
      <c r="N74">
        <v>0</v>
      </c>
      <c r="O74">
        <v>0</v>
      </c>
      <c r="P74">
        <v>0</v>
      </c>
      <c r="Q74">
        <v>0</v>
      </c>
      <c r="R74">
        <v>1</v>
      </c>
      <c r="S74">
        <v>1</v>
      </c>
      <c r="T74">
        <v>1</v>
      </c>
      <c r="U74">
        <v>0</v>
      </c>
      <c r="V74">
        <v>0</v>
      </c>
      <c r="W74">
        <v>0</v>
      </c>
      <c r="X74">
        <v>0</v>
      </c>
      <c r="Y74">
        <v>0</v>
      </c>
      <c r="Z74">
        <v>2</v>
      </c>
      <c r="AA74">
        <f t="shared" si="8"/>
        <v>-4</v>
      </c>
      <c r="AB74" t="s">
        <v>0</v>
      </c>
      <c r="AC74">
        <f t="shared" si="6"/>
        <v>-4</v>
      </c>
      <c r="AD74" t="s">
        <v>0</v>
      </c>
      <c r="AE74">
        <f t="shared" si="7"/>
        <v>-4</v>
      </c>
      <c r="AF74" t="s">
        <v>0</v>
      </c>
    </row>
    <row r="75" spans="1:32" ht="12">
      <c r="A75" t="s">
        <v>0</v>
      </c>
      <c r="B75" s="1">
        <v>38118</v>
      </c>
      <c r="C75" t="s">
        <v>197</v>
      </c>
      <c r="D75">
        <v>4</v>
      </c>
      <c r="E75">
        <v>26</v>
      </c>
      <c r="F75">
        <v>216</v>
      </c>
      <c r="G75">
        <v>3</v>
      </c>
      <c r="H75">
        <v>3</v>
      </c>
      <c r="I75">
        <v>3</v>
      </c>
      <c r="J75">
        <v>3</v>
      </c>
      <c r="K75">
        <v>0</v>
      </c>
      <c r="L75">
        <v>0</v>
      </c>
      <c r="M75">
        <v>0</v>
      </c>
      <c r="N75">
        <v>0</v>
      </c>
      <c r="O75">
        <v>1</v>
      </c>
      <c r="P75">
        <v>0</v>
      </c>
      <c r="Q75">
        <v>0</v>
      </c>
      <c r="R75">
        <v>1</v>
      </c>
      <c r="S75">
        <v>1</v>
      </c>
      <c r="T75">
        <v>1</v>
      </c>
      <c r="U75">
        <v>0</v>
      </c>
      <c r="V75">
        <v>0</v>
      </c>
      <c r="W75">
        <v>0</v>
      </c>
      <c r="X75">
        <v>0</v>
      </c>
      <c r="Y75">
        <v>0</v>
      </c>
      <c r="Z75">
        <v>1</v>
      </c>
      <c r="AA75">
        <f t="shared" si="8"/>
        <v>-4</v>
      </c>
      <c r="AB75" t="s">
        <v>0</v>
      </c>
      <c r="AC75">
        <f t="shared" si="6"/>
        <v>-4</v>
      </c>
      <c r="AD75" t="s">
        <v>198</v>
      </c>
      <c r="AE75">
        <f t="shared" si="7"/>
        <v>-4</v>
      </c>
      <c r="AF75" t="s">
        <v>0</v>
      </c>
    </row>
    <row r="76" spans="1:32" ht="12">
      <c r="A76" t="s">
        <v>0</v>
      </c>
      <c r="B76" s="1">
        <v>38118</v>
      </c>
      <c r="C76" t="s">
        <v>199</v>
      </c>
      <c r="D76">
        <v>4</v>
      </c>
      <c r="E76">
        <v>26</v>
      </c>
      <c r="F76">
        <v>128</v>
      </c>
      <c r="G76">
        <v>5</v>
      </c>
      <c r="H76">
        <v>2</v>
      </c>
      <c r="I76">
        <v>2</v>
      </c>
      <c r="J76">
        <v>4</v>
      </c>
      <c r="K76">
        <v>0</v>
      </c>
      <c r="L76">
        <v>0</v>
      </c>
      <c r="M76">
        <v>0</v>
      </c>
      <c r="N76">
        <v>0</v>
      </c>
      <c r="O76">
        <v>1</v>
      </c>
      <c r="P76">
        <v>0</v>
      </c>
      <c r="Q76">
        <v>0</v>
      </c>
      <c r="R76">
        <v>1</v>
      </c>
      <c r="S76">
        <v>1</v>
      </c>
      <c r="T76">
        <v>0</v>
      </c>
      <c r="U76">
        <v>0</v>
      </c>
      <c r="V76">
        <v>0</v>
      </c>
      <c r="W76">
        <v>0</v>
      </c>
      <c r="X76">
        <v>0</v>
      </c>
      <c r="Y76">
        <v>1</v>
      </c>
      <c r="Z76">
        <v>1</v>
      </c>
      <c r="AA76">
        <f t="shared" si="8"/>
        <v>-4</v>
      </c>
      <c r="AB76" t="s">
        <v>0</v>
      </c>
      <c r="AC76">
        <f t="shared" si="6"/>
        <v>-4</v>
      </c>
      <c r="AD76" t="s">
        <v>0</v>
      </c>
      <c r="AE76">
        <f t="shared" si="7"/>
        <v>-4</v>
      </c>
      <c r="AF76" t="s">
        <v>0</v>
      </c>
    </row>
    <row r="77" spans="1:32" ht="12">
      <c r="A77" t="s">
        <v>0</v>
      </c>
      <c r="B77" s="1">
        <v>38120</v>
      </c>
      <c r="C77" t="s">
        <v>200</v>
      </c>
      <c r="D77">
        <v>10</v>
      </c>
      <c r="E77">
        <v>66</v>
      </c>
      <c r="F77">
        <v>682</v>
      </c>
      <c r="G77">
        <v>1</v>
      </c>
      <c r="H77">
        <v>1</v>
      </c>
      <c r="I77">
        <v>1</v>
      </c>
      <c r="J77">
        <v>1</v>
      </c>
      <c r="K77">
        <v>0</v>
      </c>
      <c r="L77">
        <v>0</v>
      </c>
      <c r="M77">
        <v>1</v>
      </c>
      <c r="N77">
        <v>1</v>
      </c>
      <c r="O77">
        <v>0</v>
      </c>
      <c r="P77">
        <v>1</v>
      </c>
      <c r="Q77">
        <v>1</v>
      </c>
      <c r="R77">
        <v>1</v>
      </c>
      <c r="S77">
        <v>1</v>
      </c>
      <c r="T77">
        <v>1</v>
      </c>
      <c r="U77">
        <v>0</v>
      </c>
      <c r="V77">
        <v>1</v>
      </c>
      <c r="W77">
        <v>1</v>
      </c>
      <c r="X77">
        <v>0</v>
      </c>
      <c r="Y77">
        <v>1</v>
      </c>
      <c r="Z77">
        <v>4</v>
      </c>
      <c r="AA77">
        <f t="shared" si="8"/>
        <v>-4</v>
      </c>
      <c r="AB77" t="s">
        <v>193</v>
      </c>
      <c r="AC77">
        <f t="shared" si="6"/>
        <v>-4</v>
      </c>
      <c r="AD77" t="s">
        <v>194</v>
      </c>
      <c r="AE77">
        <f t="shared" si="7"/>
        <v>-4</v>
      </c>
      <c r="AF77" t="s">
        <v>195</v>
      </c>
    </row>
    <row r="78" spans="1:32" ht="12">
      <c r="A78" t="s">
        <v>0</v>
      </c>
      <c r="B78" s="1">
        <v>38120</v>
      </c>
      <c r="C78" t="s">
        <v>201</v>
      </c>
      <c r="D78">
        <v>2</v>
      </c>
      <c r="E78">
        <v>13</v>
      </c>
      <c r="F78">
        <v>89</v>
      </c>
      <c r="G78">
        <v>1</v>
      </c>
      <c r="H78">
        <v>1</v>
      </c>
      <c r="I78">
        <v>2</v>
      </c>
      <c r="J78">
        <v>2</v>
      </c>
      <c r="K78">
        <v>0</v>
      </c>
      <c r="L78">
        <v>1</v>
      </c>
      <c r="M78">
        <v>0</v>
      </c>
      <c r="N78">
        <v>0</v>
      </c>
      <c r="O78">
        <v>0</v>
      </c>
      <c r="P78">
        <v>0</v>
      </c>
      <c r="Q78">
        <v>0</v>
      </c>
      <c r="R78">
        <v>0</v>
      </c>
      <c r="S78">
        <v>0</v>
      </c>
      <c r="T78">
        <v>0</v>
      </c>
      <c r="U78">
        <v>0</v>
      </c>
      <c r="V78">
        <v>0</v>
      </c>
      <c r="W78">
        <v>0</v>
      </c>
      <c r="X78">
        <v>0</v>
      </c>
      <c r="Y78">
        <v>1</v>
      </c>
      <c r="Z78">
        <v>1</v>
      </c>
      <c r="AA78">
        <f t="shared" si="8"/>
        <v>-4</v>
      </c>
      <c r="AB78" t="s">
        <v>0</v>
      </c>
      <c r="AC78">
        <f t="shared" si="6"/>
        <v>-4</v>
      </c>
      <c r="AD78" t="s">
        <v>0</v>
      </c>
      <c r="AE78">
        <f t="shared" si="7"/>
        <v>-4</v>
      </c>
      <c r="AF78" t="s">
        <v>0</v>
      </c>
    </row>
    <row r="79" spans="1:32" ht="12">
      <c r="A79" t="s">
        <v>0</v>
      </c>
      <c r="B79" s="1">
        <v>38121</v>
      </c>
      <c r="C79" t="s">
        <v>202</v>
      </c>
      <c r="D79">
        <v>2</v>
      </c>
      <c r="E79">
        <v>13</v>
      </c>
      <c r="F79">
        <v>628</v>
      </c>
      <c r="G79">
        <v>1</v>
      </c>
      <c r="H79">
        <v>1</v>
      </c>
      <c r="I79">
        <v>1</v>
      </c>
      <c r="J79">
        <v>2</v>
      </c>
      <c r="K79">
        <v>0</v>
      </c>
      <c r="L79">
        <v>0</v>
      </c>
      <c r="M79">
        <v>0</v>
      </c>
      <c r="N79">
        <v>1</v>
      </c>
      <c r="O79">
        <v>1</v>
      </c>
      <c r="P79">
        <v>0</v>
      </c>
      <c r="Q79">
        <v>0</v>
      </c>
      <c r="R79">
        <v>0</v>
      </c>
      <c r="S79">
        <v>0</v>
      </c>
      <c r="T79">
        <v>0</v>
      </c>
      <c r="U79">
        <v>0</v>
      </c>
      <c r="V79">
        <v>0</v>
      </c>
      <c r="W79">
        <v>0</v>
      </c>
      <c r="X79">
        <v>0</v>
      </c>
      <c r="Y79">
        <v>0</v>
      </c>
      <c r="Z79">
        <v>1</v>
      </c>
      <c r="AA79">
        <f t="shared" si="8"/>
        <v>-4</v>
      </c>
      <c r="AB79" t="s">
        <v>0</v>
      </c>
      <c r="AC79">
        <f t="shared" si="6"/>
        <v>-4</v>
      </c>
      <c r="AD79" t="s">
        <v>0</v>
      </c>
      <c r="AE79">
        <f t="shared" si="7"/>
        <v>-4</v>
      </c>
      <c r="AF79" s="2" t="s">
        <v>203</v>
      </c>
    </row>
    <row r="80" spans="1:32" ht="12">
      <c r="A80" t="s">
        <v>0</v>
      </c>
      <c r="B80" s="1">
        <v>38118</v>
      </c>
      <c r="C80" t="s">
        <v>204</v>
      </c>
      <c r="D80">
        <v>4</v>
      </c>
      <c r="E80">
        <v>26</v>
      </c>
      <c r="F80">
        <v>75</v>
      </c>
      <c r="G80">
        <v>1</v>
      </c>
      <c r="H80">
        <v>1</v>
      </c>
      <c r="I80">
        <v>1</v>
      </c>
      <c r="J80">
        <v>1</v>
      </c>
      <c r="K80">
        <v>0</v>
      </c>
      <c r="L80">
        <v>0</v>
      </c>
      <c r="M80">
        <v>0</v>
      </c>
      <c r="N80">
        <v>0</v>
      </c>
      <c r="O80">
        <v>1</v>
      </c>
      <c r="P80">
        <v>0</v>
      </c>
      <c r="Q80">
        <v>0</v>
      </c>
      <c r="R80">
        <v>0</v>
      </c>
      <c r="S80">
        <v>1</v>
      </c>
      <c r="T80">
        <v>1</v>
      </c>
      <c r="U80">
        <v>0</v>
      </c>
      <c r="V80">
        <v>0</v>
      </c>
      <c r="W80">
        <v>0</v>
      </c>
      <c r="X80">
        <v>0</v>
      </c>
      <c r="Y80">
        <v>1</v>
      </c>
      <c r="Z80">
        <v>3</v>
      </c>
      <c r="AA80">
        <f t="shared" si="8"/>
        <v>-4</v>
      </c>
      <c r="AB80" t="s">
        <v>205</v>
      </c>
      <c r="AC80">
        <f t="shared" si="6"/>
        <v>-4</v>
      </c>
      <c r="AD80" t="s">
        <v>206</v>
      </c>
      <c r="AE80">
        <f t="shared" si="7"/>
        <v>-4</v>
      </c>
      <c r="AF80" t="s">
        <v>0</v>
      </c>
    </row>
    <row r="81" spans="1:32" ht="12">
      <c r="A81" t="s">
        <v>0</v>
      </c>
      <c r="B81" s="1">
        <v>38118</v>
      </c>
      <c r="C81" t="s">
        <v>207</v>
      </c>
      <c r="D81">
        <v>2</v>
      </c>
      <c r="E81">
        <v>13</v>
      </c>
      <c r="F81">
        <v>127</v>
      </c>
      <c r="G81">
        <v>1</v>
      </c>
      <c r="H81">
        <v>1</v>
      </c>
      <c r="I81">
        <v>1</v>
      </c>
      <c r="J81">
        <v>2</v>
      </c>
      <c r="K81">
        <v>0</v>
      </c>
      <c r="L81">
        <v>1</v>
      </c>
      <c r="M81">
        <v>0</v>
      </c>
      <c r="N81">
        <v>0</v>
      </c>
      <c r="O81">
        <v>0</v>
      </c>
      <c r="P81">
        <v>0</v>
      </c>
      <c r="Q81">
        <v>0</v>
      </c>
      <c r="R81">
        <v>0</v>
      </c>
      <c r="S81">
        <v>0</v>
      </c>
      <c r="T81">
        <v>0</v>
      </c>
      <c r="U81">
        <v>1</v>
      </c>
      <c r="V81">
        <v>0</v>
      </c>
      <c r="W81">
        <v>0</v>
      </c>
      <c r="X81">
        <v>0</v>
      </c>
      <c r="Y81">
        <v>0</v>
      </c>
      <c r="Z81">
        <v>3</v>
      </c>
      <c r="AA81">
        <f t="shared" si="8"/>
        <v>-4</v>
      </c>
      <c r="AB81" t="s">
        <v>0</v>
      </c>
      <c r="AC81">
        <f t="shared" si="6"/>
        <v>-4</v>
      </c>
      <c r="AD81" t="s">
        <v>0</v>
      </c>
      <c r="AE81">
        <f t="shared" si="7"/>
        <v>-4</v>
      </c>
      <c r="AF81" t="s">
        <v>0</v>
      </c>
    </row>
    <row r="82" spans="1:32" ht="12">
      <c r="A82" t="s">
        <v>0</v>
      </c>
      <c r="B82" s="1">
        <v>38118</v>
      </c>
      <c r="C82" t="s">
        <v>208</v>
      </c>
      <c r="D82">
        <v>3</v>
      </c>
      <c r="E82">
        <v>20</v>
      </c>
      <c r="F82">
        <v>192</v>
      </c>
      <c r="G82">
        <v>4</v>
      </c>
      <c r="H82">
        <v>3</v>
      </c>
      <c r="I82">
        <v>3</v>
      </c>
      <c r="J82">
        <v>3</v>
      </c>
      <c r="K82">
        <v>1</v>
      </c>
      <c r="L82">
        <v>0</v>
      </c>
      <c r="M82">
        <v>0</v>
      </c>
      <c r="N82">
        <v>1</v>
      </c>
      <c r="O82">
        <v>0</v>
      </c>
      <c r="P82">
        <v>0</v>
      </c>
      <c r="Q82">
        <v>0</v>
      </c>
      <c r="R82">
        <v>0</v>
      </c>
      <c r="S82">
        <v>0</v>
      </c>
      <c r="T82">
        <v>0</v>
      </c>
      <c r="U82">
        <v>0</v>
      </c>
      <c r="V82">
        <v>0</v>
      </c>
      <c r="W82">
        <v>0</v>
      </c>
      <c r="X82">
        <v>0</v>
      </c>
      <c r="Y82">
        <v>1</v>
      </c>
      <c r="Z82">
        <v>3</v>
      </c>
      <c r="AA82">
        <f t="shared" si="8"/>
        <v>-4</v>
      </c>
      <c r="AB82" t="s">
        <v>0</v>
      </c>
      <c r="AC82">
        <f t="shared" si="6"/>
        <v>-4</v>
      </c>
      <c r="AD82" t="s">
        <v>0</v>
      </c>
      <c r="AE82">
        <f t="shared" si="7"/>
        <v>-4</v>
      </c>
      <c r="AF82" t="s">
        <v>0</v>
      </c>
    </row>
    <row r="83" spans="1:32" ht="12">
      <c r="A83" t="s">
        <v>0</v>
      </c>
      <c r="B83" s="1">
        <v>38118</v>
      </c>
      <c r="C83" t="s">
        <v>209</v>
      </c>
      <c r="D83">
        <v>5</v>
      </c>
      <c r="E83">
        <v>33</v>
      </c>
      <c r="F83">
        <v>424</v>
      </c>
      <c r="G83">
        <v>1</v>
      </c>
      <c r="H83">
        <v>1</v>
      </c>
      <c r="I83">
        <v>2</v>
      </c>
      <c r="J83">
        <v>3</v>
      </c>
      <c r="K83">
        <v>0</v>
      </c>
      <c r="L83">
        <v>1</v>
      </c>
      <c r="M83">
        <v>0</v>
      </c>
      <c r="N83">
        <v>1</v>
      </c>
      <c r="O83">
        <v>1</v>
      </c>
      <c r="P83">
        <v>0</v>
      </c>
      <c r="Q83">
        <v>0</v>
      </c>
      <c r="R83">
        <v>1</v>
      </c>
      <c r="S83">
        <v>0</v>
      </c>
      <c r="T83">
        <v>0</v>
      </c>
      <c r="U83">
        <v>0</v>
      </c>
      <c r="V83">
        <v>0</v>
      </c>
      <c r="W83">
        <v>0</v>
      </c>
      <c r="X83">
        <v>0</v>
      </c>
      <c r="Y83">
        <v>1</v>
      </c>
      <c r="Z83">
        <v>2</v>
      </c>
      <c r="AA83">
        <f t="shared" si="8"/>
        <v>-4</v>
      </c>
      <c r="AB83" t="s">
        <v>210</v>
      </c>
      <c r="AC83">
        <f t="shared" si="6"/>
        <v>-4</v>
      </c>
      <c r="AD83" t="s">
        <v>211</v>
      </c>
      <c r="AE83">
        <f t="shared" si="7"/>
        <v>-4</v>
      </c>
      <c r="AF83" t="s">
        <v>212</v>
      </c>
    </row>
    <row r="84" spans="1:32" ht="12">
      <c r="A84" t="s">
        <v>0</v>
      </c>
      <c r="B84" s="1">
        <v>38118</v>
      </c>
      <c r="C84" t="s">
        <v>213</v>
      </c>
      <c r="D84">
        <v>5</v>
      </c>
      <c r="E84">
        <v>33</v>
      </c>
      <c r="F84">
        <v>108</v>
      </c>
      <c r="G84">
        <v>3</v>
      </c>
      <c r="H84">
        <v>3</v>
      </c>
      <c r="I84">
        <v>4</v>
      </c>
      <c r="J84">
        <v>4</v>
      </c>
      <c r="K84">
        <v>0</v>
      </c>
      <c r="L84">
        <v>1</v>
      </c>
      <c r="M84">
        <v>0</v>
      </c>
      <c r="N84">
        <v>0</v>
      </c>
      <c r="O84">
        <v>1</v>
      </c>
      <c r="P84">
        <v>0</v>
      </c>
      <c r="Q84">
        <v>0</v>
      </c>
      <c r="R84">
        <v>1</v>
      </c>
      <c r="S84">
        <v>0</v>
      </c>
      <c r="T84">
        <v>1</v>
      </c>
      <c r="U84">
        <v>0</v>
      </c>
      <c r="V84">
        <v>0</v>
      </c>
      <c r="W84">
        <v>0</v>
      </c>
      <c r="X84">
        <v>0</v>
      </c>
      <c r="Y84">
        <v>1</v>
      </c>
      <c r="Z84">
        <v>1</v>
      </c>
      <c r="AA84">
        <f t="shared" si="8"/>
        <v>-4</v>
      </c>
      <c r="AB84" t="s">
        <v>0</v>
      </c>
      <c r="AC84">
        <f t="shared" si="6"/>
        <v>-4</v>
      </c>
      <c r="AD84" t="s">
        <v>0</v>
      </c>
      <c r="AE84">
        <f t="shared" si="7"/>
        <v>-4</v>
      </c>
      <c r="AF84" t="s">
        <v>0</v>
      </c>
    </row>
    <row r="85" spans="1:32" ht="12">
      <c r="A85" t="s">
        <v>0</v>
      </c>
      <c r="B85" s="1">
        <v>38119</v>
      </c>
      <c r="C85" t="s">
        <v>214</v>
      </c>
      <c r="D85">
        <v>2</v>
      </c>
      <c r="E85">
        <v>13</v>
      </c>
      <c r="F85">
        <v>182</v>
      </c>
      <c r="G85">
        <v>3</v>
      </c>
      <c r="H85">
        <v>2</v>
      </c>
      <c r="I85">
        <v>2</v>
      </c>
      <c r="J85">
        <v>2</v>
      </c>
      <c r="K85">
        <v>0</v>
      </c>
      <c r="L85">
        <v>0</v>
      </c>
      <c r="M85">
        <v>0</v>
      </c>
      <c r="N85">
        <v>0</v>
      </c>
      <c r="O85">
        <v>1</v>
      </c>
      <c r="P85">
        <v>0</v>
      </c>
      <c r="Q85">
        <v>0</v>
      </c>
      <c r="R85">
        <v>0</v>
      </c>
      <c r="S85">
        <v>0</v>
      </c>
      <c r="T85">
        <v>0</v>
      </c>
      <c r="U85">
        <v>0</v>
      </c>
      <c r="V85">
        <v>0</v>
      </c>
      <c r="W85">
        <v>0</v>
      </c>
      <c r="X85">
        <v>0</v>
      </c>
      <c r="Y85">
        <v>1</v>
      </c>
      <c r="Z85">
        <v>4</v>
      </c>
      <c r="AA85">
        <f t="shared" si="8"/>
        <v>-4</v>
      </c>
      <c r="AB85" t="s">
        <v>0</v>
      </c>
      <c r="AC85">
        <f t="shared" si="6"/>
        <v>-4</v>
      </c>
      <c r="AD85" t="s">
        <v>0</v>
      </c>
      <c r="AE85">
        <f t="shared" si="7"/>
        <v>-4</v>
      </c>
      <c r="AF85" t="s">
        <v>0</v>
      </c>
    </row>
    <row r="86" spans="1:32" ht="12">
      <c r="A86" t="s">
        <v>0</v>
      </c>
      <c r="B86" s="1">
        <v>38119</v>
      </c>
      <c r="C86" t="s">
        <v>215</v>
      </c>
      <c r="D86">
        <v>7</v>
      </c>
      <c r="E86">
        <v>46</v>
      </c>
      <c r="F86">
        <v>170</v>
      </c>
      <c r="G86">
        <v>3</v>
      </c>
      <c r="H86">
        <v>2</v>
      </c>
      <c r="I86">
        <v>2</v>
      </c>
      <c r="J86">
        <v>3</v>
      </c>
      <c r="K86">
        <v>0</v>
      </c>
      <c r="L86">
        <v>1</v>
      </c>
      <c r="M86">
        <v>0</v>
      </c>
      <c r="N86">
        <v>0</v>
      </c>
      <c r="O86">
        <v>0</v>
      </c>
      <c r="P86">
        <v>1</v>
      </c>
      <c r="Q86">
        <v>1</v>
      </c>
      <c r="R86">
        <v>1</v>
      </c>
      <c r="S86">
        <v>1</v>
      </c>
      <c r="T86">
        <v>1</v>
      </c>
      <c r="U86">
        <v>0</v>
      </c>
      <c r="V86">
        <v>1</v>
      </c>
      <c r="W86">
        <v>0</v>
      </c>
      <c r="X86">
        <v>0</v>
      </c>
      <c r="Y86">
        <v>0</v>
      </c>
      <c r="Z86">
        <v>2</v>
      </c>
      <c r="AA86">
        <f t="shared" si="8"/>
        <v>-4</v>
      </c>
      <c r="AC86">
        <f t="shared" si="6"/>
        <v>-4</v>
      </c>
      <c r="AD86" t="s">
        <v>0</v>
      </c>
      <c r="AE86">
        <f t="shared" si="7"/>
        <v>-4</v>
      </c>
      <c r="AF86" t="s">
        <v>216</v>
      </c>
    </row>
    <row r="87" spans="1:32" ht="12">
      <c r="A87" t="s">
        <v>0</v>
      </c>
      <c r="B87" s="1">
        <v>38119</v>
      </c>
      <c r="C87" t="s">
        <v>217</v>
      </c>
      <c r="D87">
        <v>6</v>
      </c>
      <c r="E87">
        <v>40</v>
      </c>
      <c r="F87">
        <v>83</v>
      </c>
      <c r="G87">
        <v>2</v>
      </c>
      <c r="H87">
        <v>3</v>
      </c>
      <c r="I87">
        <v>3</v>
      </c>
      <c r="J87">
        <v>3</v>
      </c>
      <c r="K87">
        <v>0</v>
      </c>
      <c r="L87">
        <v>0</v>
      </c>
      <c r="M87">
        <v>0</v>
      </c>
      <c r="N87">
        <v>0</v>
      </c>
      <c r="O87">
        <v>1</v>
      </c>
      <c r="P87">
        <v>1</v>
      </c>
      <c r="Q87">
        <v>0</v>
      </c>
      <c r="R87">
        <v>1</v>
      </c>
      <c r="S87">
        <v>1</v>
      </c>
      <c r="T87">
        <v>1</v>
      </c>
      <c r="U87">
        <v>0</v>
      </c>
      <c r="V87">
        <v>0</v>
      </c>
      <c r="W87">
        <v>0</v>
      </c>
      <c r="X87">
        <v>0</v>
      </c>
      <c r="Y87">
        <v>1</v>
      </c>
      <c r="Z87">
        <v>2</v>
      </c>
      <c r="AA87">
        <f t="shared" si="8"/>
        <v>-4</v>
      </c>
      <c r="AB87" t="s">
        <v>0</v>
      </c>
      <c r="AC87">
        <f t="shared" si="6"/>
        <v>-4</v>
      </c>
      <c r="AD87" t="s">
        <v>0</v>
      </c>
      <c r="AE87">
        <f t="shared" si="7"/>
        <v>-4</v>
      </c>
      <c r="AF87" t="s">
        <v>0</v>
      </c>
    </row>
    <row r="88" spans="1:32" ht="12">
      <c r="A88" t="s">
        <v>0</v>
      </c>
      <c r="B88" s="1">
        <v>38119</v>
      </c>
      <c r="C88" t="s">
        <v>218</v>
      </c>
      <c r="D88">
        <v>6</v>
      </c>
      <c r="E88">
        <v>40</v>
      </c>
      <c r="F88">
        <v>51</v>
      </c>
      <c r="G88">
        <v>1</v>
      </c>
      <c r="H88">
        <v>1</v>
      </c>
      <c r="I88">
        <f>-2-2</f>
        <v>-4</v>
      </c>
      <c r="J88">
        <f>-2-2</f>
        <v>-4</v>
      </c>
      <c r="K88">
        <v>0</v>
      </c>
      <c r="L88">
        <v>1</v>
      </c>
      <c r="M88">
        <v>0</v>
      </c>
      <c r="N88">
        <v>0</v>
      </c>
      <c r="O88">
        <v>0</v>
      </c>
      <c r="P88">
        <v>1</v>
      </c>
      <c r="Q88">
        <v>0</v>
      </c>
      <c r="R88">
        <v>1</v>
      </c>
      <c r="S88">
        <v>0</v>
      </c>
      <c r="T88">
        <v>1</v>
      </c>
      <c r="U88">
        <v>0</v>
      </c>
      <c r="V88">
        <v>1</v>
      </c>
      <c r="W88">
        <v>0</v>
      </c>
      <c r="X88">
        <v>0</v>
      </c>
      <c r="Y88">
        <v>1</v>
      </c>
      <c r="Z88">
        <v>2</v>
      </c>
      <c r="AA88">
        <f t="shared" si="8"/>
        <v>-4</v>
      </c>
      <c r="AB88" t="s">
        <v>0</v>
      </c>
      <c r="AC88">
        <f t="shared" si="6"/>
        <v>-4</v>
      </c>
      <c r="AD88" t="s">
        <v>0</v>
      </c>
      <c r="AE88">
        <f t="shared" si="7"/>
        <v>-4</v>
      </c>
      <c r="AF88" t="s">
        <v>0</v>
      </c>
    </row>
    <row r="89" spans="1:32" ht="12">
      <c r="A89" t="s">
        <v>0</v>
      </c>
      <c r="B89" s="1">
        <v>38119</v>
      </c>
      <c r="C89" t="s">
        <v>219</v>
      </c>
      <c r="D89">
        <v>11</v>
      </c>
      <c r="E89">
        <v>73</v>
      </c>
      <c r="F89">
        <v>150</v>
      </c>
      <c r="G89">
        <v>3</v>
      </c>
      <c r="H89">
        <v>3</v>
      </c>
      <c r="I89">
        <v>3</v>
      </c>
      <c r="J89">
        <v>3</v>
      </c>
      <c r="K89">
        <v>0</v>
      </c>
      <c r="L89">
        <v>1</v>
      </c>
      <c r="M89">
        <v>0</v>
      </c>
      <c r="N89">
        <v>0</v>
      </c>
      <c r="O89">
        <v>0</v>
      </c>
      <c r="P89">
        <v>1</v>
      </c>
      <c r="Q89">
        <v>1</v>
      </c>
      <c r="R89">
        <v>1</v>
      </c>
      <c r="S89">
        <v>1</v>
      </c>
      <c r="T89">
        <v>1</v>
      </c>
      <c r="U89">
        <v>1</v>
      </c>
      <c r="V89">
        <v>1</v>
      </c>
      <c r="W89">
        <v>1</v>
      </c>
      <c r="X89">
        <v>1</v>
      </c>
      <c r="Y89">
        <v>1</v>
      </c>
      <c r="Z89">
        <v>2</v>
      </c>
      <c r="AA89">
        <f t="shared" si="8"/>
        <v>-4</v>
      </c>
      <c r="AB89" t="s">
        <v>0</v>
      </c>
      <c r="AC89">
        <f t="shared" si="6"/>
        <v>-4</v>
      </c>
      <c r="AD89" t="s">
        <v>0</v>
      </c>
      <c r="AE89">
        <f t="shared" si="7"/>
        <v>-4</v>
      </c>
      <c r="AF89" t="s">
        <v>139</v>
      </c>
    </row>
    <row r="90" spans="1:32" ht="12">
      <c r="A90" t="s">
        <v>0</v>
      </c>
      <c r="B90" s="1">
        <v>38120</v>
      </c>
      <c r="C90" t="s">
        <v>220</v>
      </c>
      <c r="D90">
        <v>3</v>
      </c>
      <c r="E90">
        <v>20</v>
      </c>
      <c r="F90">
        <v>222</v>
      </c>
      <c r="G90">
        <v>3</v>
      </c>
      <c r="H90">
        <f>-2-2</f>
        <v>-4</v>
      </c>
      <c r="I90">
        <f>-2-2</f>
        <v>-4</v>
      </c>
      <c r="J90">
        <f>-2-2</f>
        <v>-4</v>
      </c>
      <c r="K90">
        <v>0</v>
      </c>
      <c r="L90">
        <v>1</v>
      </c>
      <c r="M90">
        <v>0</v>
      </c>
      <c r="N90">
        <v>0</v>
      </c>
      <c r="O90">
        <v>0</v>
      </c>
      <c r="P90">
        <v>0</v>
      </c>
      <c r="Q90">
        <v>0</v>
      </c>
      <c r="R90">
        <v>0</v>
      </c>
      <c r="S90">
        <v>0</v>
      </c>
      <c r="T90">
        <v>1</v>
      </c>
      <c r="U90">
        <v>1</v>
      </c>
      <c r="V90">
        <v>0</v>
      </c>
      <c r="W90">
        <v>0</v>
      </c>
      <c r="X90">
        <v>0</v>
      </c>
      <c r="Y90">
        <v>0</v>
      </c>
      <c r="Z90">
        <f>-2-2</f>
        <v>-4</v>
      </c>
      <c r="AA90">
        <f t="shared" si="8"/>
        <v>-4</v>
      </c>
      <c r="AB90" t="s">
        <v>78</v>
      </c>
      <c r="AC90">
        <f t="shared" si="6"/>
        <v>-4</v>
      </c>
      <c r="AD90" t="s">
        <v>221</v>
      </c>
      <c r="AE90">
        <f t="shared" si="7"/>
        <v>-4</v>
      </c>
      <c r="AF90" t="s">
        <v>0</v>
      </c>
    </row>
    <row r="91" spans="1:32" ht="12">
      <c r="A91" t="s">
        <v>0</v>
      </c>
      <c r="B91" s="1">
        <v>38122</v>
      </c>
      <c r="C91" t="s">
        <v>222</v>
      </c>
      <c r="D91">
        <v>3</v>
      </c>
      <c r="E91">
        <v>20</v>
      </c>
      <c r="F91">
        <v>222</v>
      </c>
      <c r="G91">
        <v>2</v>
      </c>
      <c r="H91">
        <v>2</v>
      </c>
      <c r="I91">
        <v>2</v>
      </c>
      <c r="J91">
        <v>2</v>
      </c>
      <c r="K91">
        <v>0</v>
      </c>
      <c r="L91">
        <v>0</v>
      </c>
      <c r="M91">
        <v>0</v>
      </c>
      <c r="N91">
        <v>0</v>
      </c>
      <c r="O91">
        <v>1</v>
      </c>
      <c r="P91">
        <v>0</v>
      </c>
      <c r="Q91">
        <v>0</v>
      </c>
      <c r="R91">
        <v>1</v>
      </c>
      <c r="S91">
        <v>0</v>
      </c>
      <c r="T91">
        <v>0</v>
      </c>
      <c r="U91">
        <v>0</v>
      </c>
      <c r="V91">
        <v>0</v>
      </c>
      <c r="W91">
        <v>0</v>
      </c>
      <c r="X91">
        <v>0</v>
      </c>
      <c r="Y91">
        <v>1</v>
      </c>
      <c r="Z91">
        <v>1</v>
      </c>
      <c r="AA91">
        <f t="shared" si="8"/>
        <v>-4</v>
      </c>
      <c r="AB91" t="s">
        <v>223</v>
      </c>
      <c r="AC91">
        <f t="shared" si="6"/>
        <v>-4</v>
      </c>
      <c r="AD91" t="s">
        <v>224</v>
      </c>
      <c r="AE91">
        <f t="shared" si="7"/>
        <v>-4</v>
      </c>
      <c r="AF91" t="s">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Totten, Marci</dc:creator>
  <cp:keywords/>
  <dc:description/>
  <cp:lastModifiedBy>Totten, Marci</cp:lastModifiedBy>
  <cp:lastPrinted>2006-06-13T18:33:02Z</cp:lastPrinted>
  <dcterms:created xsi:type="dcterms:W3CDTF">2012-11-06T17:40:35Z</dcterms:created>
  <dcterms:modified xsi:type="dcterms:W3CDTF">2012-11-06T17:40:35Z</dcterms:modified>
  <cp:category/>
  <cp:version/>
  <cp:contentType/>
  <cp:contentStatus/>
</cp:coreProperties>
</file>