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0" windowWidth="15480" windowHeight="11640" activeTab="0"/>
  </bookViews>
  <sheets>
    <sheet name="Sheet2" sheetId="1" r:id="rId1"/>
    <sheet name="Sheet1" sheetId="2" state="hidden" r:id="rId2"/>
  </sheets>
  <definedNames>
    <definedName name="_xlnm.Print_Area" localSheetId="0">'Sheet2'!$A$1:$I$82</definedName>
  </definedNames>
  <calcPr fullCalcOnLoad="1"/>
</workbook>
</file>

<file path=xl/sharedStrings.xml><?xml version="1.0" encoding="utf-8"?>
<sst xmlns="http://schemas.openxmlformats.org/spreadsheetml/2006/main" count="199" uniqueCount="60">
  <si>
    <t>n/r</t>
  </si>
  <si>
    <t>On line testing.</t>
  </si>
  <si>
    <t>Advice received to choose my classes</t>
  </si>
  <si>
    <t>fulfilling campus requirements</t>
  </si>
  <si>
    <t>an accurate prediction of student's ability to succeed with limited resources</t>
  </si>
  <si>
    <t>Variety of testing dates.</t>
  </si>
  <si>
    <t>Online services that help you judge more accurately the level of test you should take.</t>
  </si>
  <si>
    <t>review</t>
  </si>
  <si>
    <t>???</t>
  </si>
  <si>
    <t>english</t>
  </si>
  <si>
    <t>more math help</t>
  </si>
  <si>
    <t>vocational</t>
  </si>
  <si>
    <t>Bob Kowerski's kindness in arranging a math testing date for me.</t>
  </si>
  <si>
    <t>provide more thorough sample questions</t>
  </si>
  <si>
    <t>1. Overall quality of the Placement Testing process:</t>
  </si>
  <si>
    <t>Excellent</t>
  </si>
  <si>
    <t>Very Good</t>
  </si>
  <si>
    <t>Good</t>
  </si>
  <si>
    <t>Fair</t>
  </si>
  <si>
    <t>Poor</t>
  </si>
  <si>
    <t>2. Your overall satisfaction with Placement Testing staff:</t>
  </si>
  <si>
    <t>3. Ability of the Placement Testing staff to answer my questions</t>
  </si>
  <si>
    <t>4. Hours of availablity of the Placement Testing Office</t>
  </si>
  <si>
    <t>5. The range of Placement Testing times and dates?</t>
  </si>
  <si>
    <t>6. Was the Placement Testing location and setting quiet and comfortable?</t>
  </si>
  <si>
    <t>Yes</t>
  </si>
  <si>
    <t>No</t>
  </si>
  <si>
    <t>7. Did the Placement Test proctors provide clear instructions and answer your questions?</t>
  </si>
  <si>
    <t>8. Was your ENGLISH Placement Test score a fairly accurate measure of your skills?</t>
  </si>
  <si>
    <t>9. Was your MATH Placement Test score a fairly accurate measure of your skills?</t>
  </si>
  <si>
    <t>10. Rate the advice received from your counselor/advisor about choosing classes in light of your Placement Test scores?</t>
  </si>
  <si>
    <t>Extremely helpful</t>
  </si>
  <si>
    <t>Very helpful</t>
  </si>
  <si>
    <t>Somewaht helpful</t>
  </si>
  <si>
    <t>Not very helpful</t>
  </si>
  <si>
    <t>11. What Placement Test services did you find most useful?</t>
  </si>
  <si>
    <t>12. What Placement Test services do wish we could provide?</t>
  </si>
  <si>
    <t>CSM Student Services Program Improvement Surveys, 2003-2004</t>
  </si>
  <si>
    <t>Placement Test</t>
  </si>
  <si>
    <t>1. Excellent</t>
  </si>
  <si>
    <t> 24%</t>
  </si>
  <si>
    <t>2. Very Good</t>
  </si>
  <si>
    <t>3. Good</t>
  </si>
  <si>
    <t>4. Fair</t>
  </si>
  <si>
    <t>5. Poor</t>
  </si>
  <si>
    <t> 6%</t>
  </si>
  <si>
    <t> 26%</t>
  </si>
  <si>
    <t> 44%</t>
  </si>
  <si>
    <t> 3%</t>
  </si>
  <si>
    <t> 12%</t>
  </si>
  <si>
    <t> 15%</t>
  </si>
  <si>
    <t>Total</t>
  </si>
  <si>
    <t>somewhat helpful</t>
  </si>
  <si>
    <t xml:space="preserve">10.  Rate the advice received from your counselor/advisor about choosing </t>
  </si>
  <si>
    <t xml:space="preserve">7. Did the Placement Test proctors provide clear instructions and </t>
  </si>
  <si>
    <t xml:space="preserve">    answer your questions?</t>
  </si>
  <si>
    <t xml:space="preserve">8. Was your ENGLISH Placement Test score a fairly accurate </t>
  </si>
  <si>
    <t xml:space="preserve">    measure of your skills?</t>
  </si>
  <si>
    <t xml:space="preserve">      classes in light of your Placement Test scores?</t>
  </si>
  <si>
    <t>CSM Student Services Program Improvement Surveys, 2003-2009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</si>
</sst>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39">
    <font>
      <sz val="10"/>
      <name val="Arial"/>
      <family val="0"/>
    </font>
    <font>
      <sz val="10"/>
      <color indexed="18"/>
      <name val="Arial"/>
      <family val="2"/>
    </font>
    <font>
      <b/>
      <sz val="14"/>
      <color indexed="12"/>
      <name val="Arial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3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0" fillId="33" borderId="10" xfId="0" applyFill="1" applyBorder="1" applyAlignment="1">
      <alignment horizontal="center" vertical="top" wrapText="1"/>
    </xf>
    <xf numFmtId="0" fontId="0" fillId="33" borderId="10" xfId="0" applyFill="1" applyBorder="1" applyAlignment="1">
      <alignment vertical="top" wrapText="1"/>
    </xf>
    <xf numFmtId="0" fontId="0" fillId="34" borderId="11" xfId="0" applyFill="1" applyBorder="1" applyAlignment="1">
      <alignment wrapText="1"/>
    </xf>
    <xf numFmtId="0" fontId="0" fillId="33" borderId="12" xfId="0" applyFill="1" applyBorder="1" applyAlignment="1">
      <alignment wrapText="1"/>
    </xf>
    <xf numFmtId="0" fontId="0" fillId="35" borderId="10" xfId="0" applyFill="1" applyBorder="1" applyAlignment="1">
      <alignment horizontal="center" vertical="top" wrapText="1"/>
    </xf>
    <xf numFmtId="0" fontId="0" fillId="35" borderId="10" xfId="0" applyFill="1" applyBorder="1" applyAlignment="1">
      <alignment vertical="top" wrapText="1"/>
    </xf>
    <xf numFmtId="0" fontId="0" fillId="35" borderId="12" xfId="0" applyFill="1" applyBorder="1" applyAlignment="1">
      <alignment wrapText="1"/>
    </xf>
    <xf numFmtId="0" fontId="0" fillId="36" borderId="0" xfId="0" applyFill="1" applyBorder="1" applyAlignment="1">
      <alignment horizontal="centerContinuous"/>
    </xf>
    <xf numFmtId="0" fontId="0" fillId="36" borderId="0" xfId="0" applyFill="1" applyBorder="1" applyAlignment="1">
      <alignment/>
    </xf>
    <xf numFmtId="0" fontId="3" fillId="36" borderId="0" xfId="0" applyFont="1" applyFill="1" applyBorder="1" applyAlignment="1">
      <alignment horizontal="centerContinuous"/>
    </xf>
    <xf numFmtId="0" fontId="1" fillId="36" borderId="0" xfId="0" applyFont="1" applyFill="1" applyBorder="1" applyAlignment="1">
      <alignment horizontal="centerContinuous"/>
    </xf>
    <xf numFmtId="0" fontId="4" fillId="36" borderId="0" xfId="0" applyFont="1" applyFill="1" applyBorder="1" applyAlignment="1">
      <alignment/>
    </xf>
    <xf numFmtId="0" fontId="0" fillId="36" borderId="0" xfId="0" applyFill="1" applyBorder="1" applyAlignment="1">
      <alignment horizontal="center" vertical="top" wrapText="1"/>
    </xf>
    <xf numFmtId="0" fontId="0" fillId="36" borderId="0" xfId="0" applyFill="1" applyBorder="1" applyAlignment="1">
      <alignment vertical="top" wrapText="1"/>
    </xf>
    <xf numFmtId="0" fontId="0" fillId="36" borderId="0" xfId="0" applyFill="1" applyBorder="1" applyAlignment="1">
      <alignment wrapText="1"/>
    </xf>
    <xf numFmtId="9" fontId="0" fillId="36" borderId="0" xfId="57" applyFont="1" applyFill="1" applyBorder="1" applyAlignment="1">
      <alignment vertical="top" wrapText="1"/>
    </xf>
    <xf numFmtId="0" fontId="0" fillId="36" borderId="13" xfId="0" applyFill="1" applyBorder="1" applyAlignment="1">
      <alignment/>
    </xf>
    <xf numFmtId="0" fontId="0" fillId="36" borderId="13" xfId="0" applyFill="1" applyBorder="1" applyAlignment="1">
      <alignment horizontal="center" vertical="top" wrapText="1"/>
    </xf>
    <xf numFmtId="9" fontId="0" fillId="36" borderId="13" xfId="57" applyFont="1" applyFill="1" applyBorder="1" applyAlignment="1">
      <alignment vertical="top" wrapText="1"/>
    </xf>
    <xf numFmtId="9" fontId="0" fillId="36" borderId="0" xfId="57" applyFont="1" applyFill="1" applyBorder="1" applyAlignment="1">
      <alignment wrapText="1"/>
    </xf>
    <xf numFmtId="0" fontId="0" fillId="36" borderId="13" xfId="0" applyFill="1" applyBorder="1" applyAlignment="1">
      <alignment vertical="top" wrapText="1"/>
    </xf>
    <xf numFmtId="9" fontId="0" fillId="36" borderId="13" xfId="57" applyFont="1" applyFill="1" applyBorder="1" applyAlignment="1">
      <alignment wrapText="1"/>
    </xf>
    <xf numFmtId="0" fontId="2" fillId="36" borderId="0" xfId="0" applyFont="1" applyFill="1" applyBorder="1" applyAlignment="1">
      <alignment horizontal="center"/>
    </xf>
    <xf numFmtId="0" fontId="0" fillId="35" borderId="0" xfId="0" applyFill="1" applyAlignment="1">
      <alignment wrapText="1"/>
    </xf>
    <xf numFmtId="0" fontId="0" fillId="35" borderId="0" xfId="0" applyFill="1" applyAlignment="1">
      <alignment horizontal="left" wrapText="1" indent="1"/>
    </xf>
    <xf numFmtId="0" fontId="0" fillId="35" borderId="14" xfId="0" applyFill="1" applyBorder="1" applyAlignment="1">
      <alignment horizontal="left" wrapText="1" indent="1"/>
    </xf>
    <xf numFmtId="0" fontId="0" fillId="33" borderId="14" xfId="0" applyFill="1" applyBorder="1" applyAlignment="1">
      <alignment wrapText="1"/>
    </xf>
    <xf numFmtId="0" fontId="0" fillId="35" borderId="14" xfId="0" applyFill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63</xdr:row>
      <xdr:rowOff>0</xdr:rowOff>
    </xdr:from>
    <xdr:to>
      <xdr:col>2</xdr:col>
      <xdr:colOff>428625</xdr:colOff>
      <xdr:row>64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0620375"/>
          <a:ext cx="1038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2"/>
  <sheetViews>
    <sheetView tabSelected="1" zoomScalePageLayoutView="0" workbookViewId="0" topLeftCell="A1">
      <selection activeCell="G4" sqref="G4"/>
    </sheetView>
  </sheetViews>
  <sheetFormatPr defaultColWidth="9.140625" defaultRowHeight="12.75"/>
  <cols>
    <col min="1" max="1" width="9.140625" style="14" customWidth="1"/>
    <col min="2" max="2" width="15.7109375" style="14" customWidth="1"/>
    <col min="3" max="4" width="11.57421875" style="14" bestFit="1" customWidth="1"/>
    <col min="5" max="8" width="9.140625" style="14" customWidth="1"/>
    <col min="9" max="9" width="6.57421875" style="14" customWidth="1"/>
    <col min="10" max="16384" width="9.140625" style="14" customWidth="1"/>
  </cols>
  <sheetData>
    <row r="1" spans="1:9" ht="18">
      <c r="A1" s="28" t="s">
        <v>59</v>
      </c>
      <c r="B1" s="28"/>
      <c r="C1" s="28"/>
      <c r="D1" s="28"/>
      <c r="E1" s="28"/>
      <c r="F1" s="28"/>
      <c r="G1" s="28"/>
      <c r="H1" s="28"/>
      <c r="I1" s="28"/>
    </row>
    <row r="2" spans="1:8" ht="15">
      <c r="A2" s="15" t="s">
        <v>38</v>
      </c>
      <c r="B2" s="13"/>
      <c r="C2" s="13"/>
      <c r="D2" s="13"/>
      <c r="E2" s="13"/>
      <c r="F2" s="13"/>
      <c r="G2" s="13"/>
      <c r="H2" s="13"/>
    </row>
    <row r="3" spans="1:8" ht="12">
      <c r="A3" s="16"/>
      <c r="B3" s="13"/>
      <c r="C3" s="13"/>
      <c r="D3" s="13"/>
      <c r="E3" s="13"/>
      <c r="F3" s="13"/>
      <c r="G3" s="13"/>
      <c r="H3" s="13"/>
    </row>
    <row r="5" s="17" customFormat="1" ht="12.75">
      <c r="A5" s="17" t="s">
        <v>14</v>
      </c>
    </row>
    <row r="6" spans="2:5" ht="12">
      <c r="B6" s="14" t="s">
        <v>15</v>
      </c>
      <c r="C6" s="18">
        <f>8+13+11+2+0</f>
        <v>34</v>
      </c>
      <c r="D6" s="21">
        <f aca="true" t="shared" si="0" ref="D6:D11">C6/$C$11</f>
        <v>0.2</v>
      </c>
      <c r="E6" s="20"/>
    </row>
    <row r="7" spans="2:5" ht="12">
      <c r="B7" s="14" t="s">
        <v>16</v>
      </c>
      <c r="C7" s="18">
        <f>11+15+32+4+2</f>
        <v>64</v>
      </c>
      <c r="D7" s="21">
        <f t="shared" si="0"/>
        <v>0.3764705882352941</v>
      </c>
      <c r="E7" s="20"/>
    </row>
    <row r="8" spans="2:5" ht="12">
      <c r="B8" s="14" t="s">
        <v>17</v>
      </c>
      <c r="C8" s="18">
        <f>12+8+15+4+0</f>
        <v>39</v>
      </c>
      <c r="D8" s="21">
        <f t="shared" si="0"/>
        <v>0.22941176470588234</v>
      </c>
      <c r="E8" s="20"/>
    </row>
    <row r="9" spans="2:5" ht="12">
      <c r="B9" s="14" t="s">
        <v>18</v>
      </c>
      <c r="C9" s="18">
        <f>0+9+8+1+0</f>
        <v>18</v>
      </c>
      <c r="D9" s="21">
        <f t="shared" si="0"/>
        <v>0.10588235294117647</v>
      </c>
      <c r="E9" s="20"/>
    </row>
    <row r="10" spans="2:5" ht="12">
      <c r="B10" s="22" t="s">
        <v>19</v>
      </c>
      <c r="C10" s="23">
        <f>2+3+7+2+1</f>
        <v>15</v>
      </c>
      <c r="D10" s="24">
        <f t="shared" si="0"/>
        <v>0.08823529411764706</v>
      </c>
      <c r="E10" s="20"/>
    </row>
    <row r="11" spans="2:5" ht="12">
      <c r="B11" s="14" t="s">
        <v>51</v>
      </c>
      <c r="C11" s="18">
        <f>SUM(C6:C10)</f>
        <v>170</v>
      </c>
      <c r="D11" s="21">
        <f t="shared" si="0"/>
        <v>1</v>
      </c>
      <c r="E11" s="18"/>
    </row>
    <row r="14" s="17" customFormat="1" ht="12.75">
      <c r="A14" s="17" t="s">
        <v>20</v>
      </c>
    </row>
    <row r="15" spans="2:5" ht="12">
      <c r="B15" s="14" t="s">
        <v>15</v>
      </c>
      <c r="C15" s="18">
        <f>9+19+23+1+0</f>
        <v>52</v>
      </c>
      <c r="D15" s="21">
        <f aca="true" t="shared" si="1" ref="D15:D20">C15/$C$20</f>
        <v>0.30952380952380953</v>
      </c>
      <c r="E15" s="20"/>
    </row>
    <row r="16" spans="2:5" ht="12">
      <c r="B16" s="14" t="s">
        <v>16</v>
      </c>
      <c r="C16" s="18">
        <f>15+16+25+6+2</f>
        <v>64</v>
      </c>
      <c r="D16" s="21">
        <f t="shared" si="1"/>
        <v>0.38095238095238093</v>
      </c>
      <c r="E16" s="20"/>
    </row>
    <row r="17" spans="2:5" ht="12">
      <c r="B17" s="14" t="s">
        <v>17</v>
      </c>
      <c r="C17" s="18">
        <f>6+5+10+2+0</f>
        <v>23</v>
      </c>
      <c r="D17" s="21">
        <f t="shared" si="1"/>
        <v>0.13690476190476192</v>
      </c>
      <c r="E17" s="20"/>
    </row>
    <row r="18" spans="2:5" ht="12">
      <c r="B18" s="14" t="s">
        <v>18</v>
      </c>
      <c r="C18" s="18">
        <f>1+5+9+1+0</f>
        <v>16</v>
      </c>
      <c r="D18" s="21">
        <f t="shared" si="1"/>
        <v>0.09523809523809523</v>
      </c>
      <c r="E18" s="20"/>
    </row>
    <row r="19" spans="2:5" ht="12">
      <c r="B19" s="22" t="s">
        <v>19</v>
      </c>
      <c r="C19" s="23">
        <f>1+3+5+3+1</f>
        <v>13</v>
      </c>
      <c r="D19" s="24">
        <f t="shared" si="1"/>
        <v>0.07738095238095238</v>
      </c>
      <c r="E19" s="20"/>
    </row>
    <row r="20" spans="2:5" ht="12">
      <c r="B20" s="14" t="s">
        <v>51</v>
      </c>
      <c r="C20" s="18">
        <f>SUM(C15:C19)</f>
        <v>168</v>
      </c>
      <c r="D20" s="21">
        <f t="shared" si="1"/>
        <v>1</v>
      </c>
      <c r="E20" s="18"/>
    </row>
    <row r="23" s="17" customFormat="1" ht="12.75">
      <c r="A23" s="17" t="s">
        <v>21</v>
      </c>
    </row>
    <row r="24" spans="2:5" ht="12">
      <c r="B24" s="14" t="s">
        <v>15</v>
      </c>
      <c r="C24" s="18">
        <f>7+17+26+2+0</f>
        <v>52</v>
      </c>
      <c r="D24" s="21">
        <f aca="true" t="shared" si="2" ref="D24:D29">C24/$C$29</f>
        <v>0.30952380952380953</v>
      </c>
      <c r="E24" s="20"/>
    </row>
    <row r="25" spans="2:5" ht="12">
      <c r="B25" s="14" t="s">
        <v>16</v>
      </c>
      <c r="C25" s="18">
        <f>12+13+23+3+1</f>
        <v>52</v>
      </c>
      <c r="D25" s="21">
        <f t="shared" si="2"/>
        <v>0.30952380952380953</v>
      </c>
      <c r="E25" s="20"/>
    </row>
    <row r="26" spans="2:5" ht="12">
      <c r="B26" s="14" t="s">
        <v>17</v>
      </c>
      <c r="C26" s="18">
        <f>10+12+11+5+1</f>
        <v>39</v>
      </c>
      <c r="D26" s="21">
        <f t="shared" si="2"/>
        <v>0.23214285714285715</v>
      </c>
      <c r="E26" s="20"/>
    </row>
    <row r="27" spans="2:5" ht="12">
      <c r="B27" s="14" t="s">
        <v>18</v>
      </c>
      <c r="C27" s="18">
        <f>2+3+9+1+0</f>
        <v>15</v>
      </c>
      <c r="D27" s="21">
        <f t="shared" si="2"/>
        <v>0.08928571428571429</v>
      </c>
      <c r="E27" s="20"/>
    </row>
    <row r="28" spans="2:5" ht="12">
      <c r="B28" s="22" t="s">
        <v>19</v>
      </c>
      <c r="C28" s="23">
        <f>1+2+4+2+1</f>
        <v>10</v>
      </c>
      <c r="D28" s="24">
        <f t="shared" si="2"/>
        <v>0.05952380952380952</v>
      </c>
      <c r="E28" s="20"/>
    </row>
    <row r="29" spans="2:5" ht="12">
      <c r="B29" s="14" t="s">
        <v>51</v>
      </c>
      <c r="C29" s="18">
        <f>SUM(C24:C28)</f>
        <v>168</v>
      </c>
      <c r="D29" s="21">
        <f t="shared" si="2"/>
        <v>1</v>
      </c>
      <c r="E29" s="18"/>
    </row>
    <row r="32" s="17" customFormat="1" ht="12.75">
      <c r="A32" s="17" t="s">
        <v>22</v>
      </c>
    </row>
    <row r="33" spans="2:5" ht="12">
      <c r="B33" s="14" t="s">
        <v>15</v>
      </c>
      <c r="C33" s="18">
        <f>8+12+13+1+0</f>
        <v>34</v>
      </c>
      <c r="D33" s="21">
        <f aca="true" t="shared" si="3" ref="D33:D38">C33/$C$38</f>
        <v>0.2073170731707317</v>
      </c>
      <c r="E33" s="20"/>
    </row>
    <row r="34" spans="2:5" ht="12">
      <c r="B34" s="14" t="s">
        <v>16</v>
      </c>
      <c r="C34" s="18">
        <f>4+14+27+2+0</f>
        <v>47</v>
      </c>
      <c r="D34" s="21">
        <f t="shared" si="3"/>
        <v>0.2865853658536585</v>
      </c>
      <c r="E34" s="20"/>
    </row>
    <row r="35" spans="2:5" ht="12">
      <c r="B35" s="14" t="s">
        <v>17</v>
      </c>
      <c r="C35" s="18">
        <f>15+14+23+4+2</f>
        <v>58</v>
      </c>
      <c r="D35" s="21">
        <f t="shared" si="3"/>
        <v>0.35365853658536583</v>
      </c>
      <c r="E35" s="20"/>
    </row>
    <row r="36" spans="2:5" ht="12">
      <c r="B36" s="14" t="s">
        <v>18</v>
      </c>
      <c r="C36" s="18">
        <f>2+4+4+3+1</f>
        <v>14</v>
      </c>
      <c r="D36" s="21">
        <f t="shared" si="3"/>
        <v>0.08536585365853659</v>
      </c>
      <c r="E36" s="20"/>
    </row>
    <row r="37" spans="2:5" ht="12">
      <c r="B37" s="22" t="s">
        <v>19</v>
      </c>
      <c r="C37" s="23">
        <f>1+3+6+1+0</f>
        <v>11</v>
      </c>
      <c r="D37" s="24">
        <f t="shared" si="3"/>
        <v>0.06707317073170732</v>
      </c>
      <c r="E37" s="20"/>
    </row>
    <row r="38" spans="2:5" ht="12">
      <c r="B38" s="14" t="s">
        <v>51</v>
      </c>
      <c r="C38" s="18">
        <f>SUM(C33:C37)</f>
        <v>164</v>
      </c>
      <c r="D38" s="21">
        <f t="shared" si="3"/>
        <v>1</v>
      </c>
      <c r="E38" s="18"/>
    </row>
    <row r="41" s="17" customFormat="1" ht="12.75">
      <c r="A41" s="17" t="s">
        <v>23</v>
      </c>
    </row>
    <row r="42" spans="2:5" ht="12">
      <c r="B42" s="14" t="s">
        <v>15</v>
      </c>
      <c r="C42" s="18">
        <f>8+7+16+1+0</f>
        <v>32</v>
      </c>
      <c r="D42" s="21">
        <f aca="true" t="shared" si="4" ref="D42:D47">C42/$C$47</f>
        <v>0.19393939393939394</v>
      </c>
      <c r="E42" s="20"/>
    </row>
    <row r="43" spans="2:5" ht="12">
      <c r="B43" s="14" t="s">
        <v>16</v>
      </c>
      <c r="C43" s="18">
        <f>8+18+24+2+1</f>
        <v>53</v>
      </c>
      <c r="D43" s="21">
        <f t="shared" si="4"/>
        <v>0.3212121212121212</v>
      </c>
      <c r="E43" s="20"/>
    </row>
    <row r="44" spans="2:5" ht="12">
      <c r="B44" s="14" t="s">
        <v>17</v>
      </c>
      <c r="C44" s="18">
        <f>9+14+21+6+1</f>
        <v>51</v>
      </c>
      <c r="D44" s="21">
        <f t="shared" si="4"/>
        <v>0.3090909090909091</v>
      </c>
      <c r="E44" s="20"/>
    </row>
    <row r="45" spans="2:5" ht="12">
      <c r="B45" s="14" t="s">
        <v>18</v>
      </c>
      <c r="C45" s="18">
        <f>5+4+4+3+1</f>
        <v>17</v>
      </c>
      <c r="D45" s="21">
        <f t="shared" si="4"/>
        <v>0.10303030303030303</v>
      </c>
      <c r="E45" s="20"/>
    </row>
    <row r="46" spans="2:5" ht="12">
      <c r="B46" s="22" t="s">
        <v>19</v>
      </c>
      <c r="C46" s="23">
        <f>1+3+7+1+0</f>
        <v>12</v>
      </c>
      <c r="D46" s="24">
        <f t="shared" si="4"/>
        <v>0.07272727272727272</v>
      </c>
      <c r="E46" s="20"/>
    </row>
    <row r="47" spans="2:5" ht="12">
      <c r="B47" s="14" t="s">
        <v>51</v>
      </c>
      <c r="C47" s="18">
        <f>SUM(C42:C46)</f>
        <v>165</v>
      </c>
      <c r="D47" s="21">
        <f t="shared" si="4"/>
        <v>1</v>
      </c>
      <c r="E47" s="18"/>
    </row>
    <row r="50" s="17" customFormat="1" ht="12.75">
      <c r="A50" s="17" t="s">
        <v>24</v>
      </c>
    </row>
    <row r="51" spans="1:4" s="17" customFormat="1" ht="12.75">
      <c r="A51" s="18"/>
      <c r="B51" s="19" t="s">
        <v>25</v>
      </c>
      <c r="C51" s="18">
        <f>25+41+60+10+2</f>
        <v>138</v>
      </c>
      <c r="D51" s="25">
        <f>C51/$C$53</f>
        <v>0.8313253012048193</v>
      </c>
    </row>
    <row r="52" spans="1:4" s="17" customFormat="1" ht="12.75">
      <c r="A52" s="18"/>
      <c r="B52" s="26" t="s">
        <v>26</v>
      </c>
      <c r="C52" s="23">
        <f>5+6+13+3+1</f>
        <v>28</v>
      </c>
      <c r="D52" s="27">
        <f>C52/$C$53</f>
        <v>0.1686746987951807</v>
      </c>
    </row>
    <row r="53" spans="2:6" ht="12">
      <c r="B53" s="14" t="s">
        <v>51</v>
      </c>
      <c r="C53" s="18">
        <f>SUM(C51:C52)</f>
        <v>166</v>
      </c>
      <c r="D53" s="25">
        <f>C53/$C$53</f>
        <v>1</v>
      </c>
      <c r="E53" s="18"/>
      <c r="F53" s="18"/>
    </row>
    <row r="56" s="17" customFormat="1" ht="12.75">
      <c r="A56" s="17" t="s">
        <v>54</v>
      </c>
    </row>
    <row r="57" s="17" customFormat="1" ht="12.75">
      <c r="A57" s="17" t="s">
        <v>55</v>
      </c>
    </row>
    <row r="58" spans="2:5" ht="12">
      <c r="B58" s="14" t="s">
        <v>25</v>
      </c>
      <c r="C58" s="18">
        <f>29+47+63+11+2</f>
        <v>152</v>
      </c>
      <c r="D58" s="21">
        <f>C58/$C$60</f>
        <v>0.9047619047619048</v>
      </c>
      <c r="E58" s="20"/>
    </row>
    <row r="59" spans="2:5" ht="12">
      <c r="B59" s="22" t="s">
        <v>26</v>
      </c>
      <c r="C59" s="23">
        <f>3+1+10+1+1</f>
        <v>16</v>
      </c>
      <c r="D59" s="24">
        <f>C59/$C$60</f>
        <v>0.09523809523809523</v>
      </c>
      <c r="E59" s="20"/>
    </row>
    <row r="60" spans="2:5" ht="12">
      <c r="B60" s="14" t="s">
        <v>51</v>
      </c>
      <c r="C60" s="18">
        <f>SUM(C58:C59)</f>
        <v>168</v>
      </c>
      <c r="D60" s="21">
        <f>C60/$C$60</f>
        <v>1</v>
      </c>
      <c r="E60" s="18"/>
    </row>
    <row r="63" s="17" customFormat="1" ht="12.75">
      <c r="A63" s="17" t="s">
        <v>56</v>
      </c>
    </row>
    <row r="64" s="17" customFormat="1" ht="12.75">
      <c r="A64" s="17" t="s">
        <v>57</v>
      </c>
    </row>
    <row r="65" spans="2:5" ht="12">
      <c r="B65" s="14" t="s">
        <v>25</v>
      </c>
      <c r="C65" s="18">
        <f>25+36+41+8+0</f>
        <v>110</v>
      </c>
      <c r="D65" s="21">
        <f>C65/$C$67</f>
        <v>0.7096774193548387</v>
      </c>
      <c r="E65" s="20"/>
    </row>
    <row r="66" spans="2:5" ht="12">
      <c r="B66" s="22" t="s">
        <v>26</v>
      </c>
      <c r="C66" s="23">
        <f>5+9+26+2+3</f>
        <v>45</v>
      </c>
      <c r="D66" s="24">
        <f>C66/$C$67</f>
        <v>0.2903225806451613</v>
      </c>
      <c r="E66" s="18"/>
    </row>
    <row r="67" spans="2:5" ht="12">
      <c r="B67" s="14" t="s">
        <v>51</v>
      </c>
      <c r="C67" s="18">
        <f>SUM(C65:C66)</f>
        <v>155</v>
      </c>
      <c r="D67" s="21">
        <f>C67/$C$67</f>
        <v>1</v>
      </c>
      <c r="E67" s="18"/>
    </row>
    <row r="70" s="17" customFormat="1" ht="12.75">
      <c r="A70" s="17" t="s">
        <v>29</v>
      </c>
    </row>
    <row r="71" spans="2:5" ht="12">
      <c r="B71" s="14" t="s">
        <v>25</v>
      </c>
      <c r="C71" s="18">
        <f>24+32+44+10+3</f>
        <v>113</v>
      </c>
      <c r="D71" s="21">
        <f>C71/$C$73</f>
        <v>0.773972602739726</v>
      </c>
      <c r="E71" s="20"/>
    </row>
    <row r="72" spans="2:5" ht="12">
      <c r="B72" s="22" t="s">
        <v>26</v>
      </c>
      <c r="C72" s="23">
        <f>5+9+18+1+0</f>
        <v>33</v>
      </c>
      <c r="D72" s="24">
        <f>C72/$C$73</f>
        <v>0.22602739726027396</v>
      </c>
      <c r="E72" s="20"/>
    </row>
    <row r="73" spans="2:5" ht="12">
      <c r="B73" s="14" t="s">
        <v>51</v>
      </c>
      <c r="C73" s="18">
        <f>SUM(C71:C72)</f>
        <v>146</v>
      </c>
      <c r="D73" s="21">
        <f>C73/$C$73</f>
        <v>1</v>
      </c>
      <c r="E73" s="18"/>
    </row>
    <row r="76" ht="12.75">
      <c r="A76" s="17" t="s">
        <v>53</v>
      </c>
    </row>
    <row r="77" ht="12.75">
      <c r="A77" s="17" t="s">
        <v>58</v>
      </c>
    </row>
    <row r="78" spans="2:4" ht="12">
      <c r="B78" s="14" t="s">
        <v>31</v>
      </c>
      <c r="C78" s="18">
        <f>9+8+1+0</f>
        <v>18</v>
      </c>
      <c r="D78" s="21">
        <f>C78/$C$82</f>
        <v>0.14173228346456693</v>
      </c>
    </row>
    <row r="79" spans="2:4" ht="12">
      <c r="B79" s="14" t="s">
        <v>32</v>
      </c>
      <c r="C79" s="18">
        <f>18+24+4+1</f>
        <v>47</v>
      </c>
      <c r="D79" s="21">
        <f>C79/$C$82</f>
        <v>0.3700787401574803</v>
      </c>
    </row>
    <row r="80" spans="2:4" ht="12">
      <c r="B80" s="14" t="s">
        <v>52</v>
      </c>
      <c r="C80" s="18">
        <f>11+22+4+1</f>
        <v>38</v>
      </c>
      <c r="D80" s="21">
        <f>C80/$C$82</f>
        <v>0.2992125984251969</v>
      </c>
    </row>
    <row r="81" spans="2:4" ht="12">
      <c r="B81" s="22" t="s">
        <v>34</v>
      </c>
      <c r="C81" s="23">
        <f>8+15+1+0</f>
        <v>24</v>
      </c>
      <c r="D81" s="24">
        <f>C81/$C$82</f>
        <v>0.1889763779527559</v>
      </c>
    </row>
    <row r="82" spans="2:4" ht="12">
      <c r="B82" s="14" t="s">
        <v>51</v>
      </c>
      <c r="C82" s="18">
        <f>SUM(C78:C81)</f>
        <v>127</v>
      </c>
      <c r="D82" s="21">
        <f>C82/$C$82</f>
        <v>1</v>
      </c>
    </row>
  </sheetData>
  <sheetProtection/>
  <mergeCells count="1">
    <mergeCell ref="A1:I1"/>
  </mergeCells>
  <printOptions/>
  <pageMargins left="0.75" right="0.75" top="1" bottom="1" header="0.5" footer="0.5"/>
  <pageSetup horizontalDpi="600" verticalDpi="600" orientation="portrait" scale="93" r:id="rId1"/>
  <rowBreaks count="2" manualBreakCount="2">
    <brk id="49" max="8" man="1"/>
    <brk id="8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H164"/>
  <sheetViews>
    <sheetView zoomScalePageLayoutView="0" workbookViewId="0" topLeftCell="A71">
      <selection activeCell="E167" sqref="E167"/>
    </sheetView>
  </sheetViews>
  <sheetFormatPr defaultColWidth="9.140625" defaultRowHeight="12.75" outlineLevelRow="1"/>
  <sheetData>
    <row r="1" spans="1:8" ht="18">
      <c r="A1" s="1" t="s">
        <v>37</v>
      </c>
      <c r="B1" s="2"/>
      <c r="C1" s="2"/>
      <c r="D1" s="2"/>
      <c r="E1" s="2"/>
      <c r="F1" s="2"/>
      <c r="G1" s="2"/>
      <c r="H1" s="2"/>
    </row>
    <row r="2" spans="1:8" ht="15">
      <c r="A2" s="3" t="s">
        <v>38</v>
      </c>
      <c r="B2" s="2"/>
      <c r="C2" s="2"/>
      <c r="D2" s="2"/>
      <c r="E2" s="2"/>
      <c r="F2" s="2"/>
      <c r="G2" s="2"/>
      <c r="H2" s="2"/>
    </row>
    <row r="3" spans="1:8" ht="12">
      <c r="A3" s="4"/>
      <c r="B3" s="2"/>
      <c r="C3" s="2"/>
      <c r="D3" s="2"/>
      <c r="E3" s="2"/>
      <c r="F3" s="2"/>
      <c r="G3" s="2"/>
      <c r="H3" s="2"/>
    </row>
    <row r="5" s="5" customFormat="1" ht="12.75">
      <c r="A5" s="5" t="s">
        <v>14</v>
      </c>
    </row>
    <row r="6" spans="1:5" ht="12">
      <c r="A6" t="s">
        <v>15</v>
      </c>
      <c r="B6" s="6">
        <v>8</v>
      </c>
      <c r="C6" s="7"/>
      <c r="D6" s="8"/>
      <c r="E6" s="9"/>
    </row>
    <row r="7" spans="1:5" ht="12">
      <c r="A7" t="s">
        <v>16</v>
      </c>
      <c r="B7" s="6">
        <v>11</v>
      </c>
      <c r="C7" s="7"/>
      <c r="D7" s="8"/>
      <c r="E7" s="9"/>
    </row>
    <row r="8" spans="1:5" ht="12">
      <c r="A8" t="s">
        <v>17</v>
      </c>
      <c r="B8" s="6">
        <v>12</v>
      </c>
      <c r="C8" s="7"/>
      <c r="D8" s="8"/>
      <c r="E8" s="9"/>
    </row>
    <row r="9" spans="1:5" ht="12">
      <c r="A9" t="s">
        <v>18</v>
      </c>
      <c r="B9" s="6">
        <v>0</v>
      </c>
      <c r="C9" s="7"/>
      <c r="D9" s="8"/>
      <c r="E9" s="9"/>
    </row>
    <row r="10" spans="1:5" ht="12">
      <c r="A10" t="s">
        <v>19</v>
      </c>
      <c r="B10" s="6">
        <v>2</v>
      </c>
      <c r="C10" s="7"/>
      <c r="D10" s="8"/>
      <c r="E10" s="9"/>
    </row>
    <row r="11" spans="2:5" ht="12">
      <c r="B11" s="32"/>
      <c r="C11" s="32"/>
      <c r="D11" s="32"/>
      <c r="E11" s="32"/>
    </row>
    <row r="16" s="5" customFormat="1" ht="12.75">
      <c r="A16" s="5" t="s">
        <v>20</v>
      </c>
    </row>
    <row r="17" spans="1:5" ht="12">
      <c r="A17" t="s">
        <v>15</v>
      </c>
      <c r="B17" s="10">
        <v>9</v>
      </c>
      <c r="C17" s="11"/>
      <c r="D17" s="8"/>
      <c r="E17" s="12"/>
    </row>
    <row r="18" spans="1:5" ht="12">
      <c r="A18" t="s">
        <v>16</v>
      </c>
      <c r="B18" s="10">
        <v>15</v>
      </c>
      <c r="C18" s="11"/>
      <c r="D18" s="8"/>
      <c r="E18" s="12"/>
    </row>
    <row r="19" spans="1:5" ht="12">
      <c r="A19" t="s">
        <v>17</v>
      </c>
      <c r="B19" s="10">
        <v>6</v>
      </c>
      <c r="C19" s="11"/>
      <c r="D19" s="8"/>
      <c r="E19" s="12"/>
    </row>
    <row r="20" spans="1:5" ht="12">
      <c r="A20" t="s">
        <v>18</v>
      </c>
      <c r="B20" s="10">
        <v>1</v>
      </c>
      <c r="C20" s="11"/>
      <c r="D20" s="8"/>
      <c r="E20" s="12"/>
    </row>
    <row r="21" spans="1:5" ht="12">
      <c r="A21" t="s">
        <v>19</v>
      </c>
      <c r="B21" s="10">
        <v>1</v>
      </c>
      <c r="C21" s="11"/>
      <c r="D21" s="8"/>
      <c r="E21" s="12"/>
    </row>
    <row r="22" spans="2:5" ht="12">
      <c r="B22" s="33"/>
      <c r="C22" s="33"/>
      <c r="D22" s="33"/>
      <c r="E22" s="33"/>
    </row>
    <row r="27" s="5" customFormat="1" ht="12.75">
      <c r="A27" s="5" t="s">
        <v>21</v>
      </c>
    </row>
    <row r="28" spans="1:5" ht="12">
      <c r="A28" t="s">
        <v>15</v>
      </c>
      <c r="B28" s="6">
        <v>7</v>
      </c>
      <c r="C28" s="7"/>
      <c r="D28" s="8"/>
      <c r="E28" s="9"/>
    </row>
    <row r="29" spans="1:5" ht="12">
      <c r="A29" t="s">
        <v>16</v>
      </c>
      <c r="B29" s="6">
        <v>12</v>
      </c>
      <c r="C29" s="7"/>
      <c r="D29" s="8"/>
      <c r="E29" s="9"/>
    </row>
    <row r="30" spans="1:5" ht="12">
      <c r="A30" t="s">
        <v>17</v>
      </c>
      <c r="B30" s="6">
        <v>10</v>
      </c>
      <c r="C30" s="7"/>
      <c r="D30" s="8"/>
      <c r="E30" s="9"/>
    </row>
    <row r="31" spans="1:5" ht="12">
      <c r="A31" t="s">
        <v>18</v>
      </c>
      <c r="B31" s="6">
        <v>2</v>
      </c>
      <c r="C31" s="7"/>
      <c r="D31" s="8"/>
      <c r="E31" s="9"/>
    </row>
    <row r="32" spans="1:5" ht="12">
      <c r="A32" t="s">
        <v>19</v>
      </c>
      <c r="B32" s="6">
        <v>1</v>
      </c>
      <c r="C32" s="7"/>
      <c r="D32" s="8"/>
      <c r="E32" s="9"/>
    </row>
    <row r="33" spans="2:5" ht="12">
      <c r="B33" s="32"/>
      <c r="C33" s="32"/>
      <c r="D33" s="32"/>
      <c r="E33" s="32"/>
    </row>
    <row r="38" s="5" customFormat="1" ht="12.75">
      <c r="A38" s="5" t="s">
        <v>22</v>
      </c>
    </row>
    <row r="39" spans="1:5" ht="24.75">
      <c r="A39" t="s">
        <v>15</v>
      </c>
      <c r="B39" s="10">
        <v>8</v>
      </c>
      <c r="C39" s="11" t="s">
        <v>39</v>
      </c>
      <c r="D39" s="8"/>
      <c r="E39" s="12" t="s">
        <v>40</v>
      </c>
    </row>
    <row r="40" spans="1:5" ht="24.75">
      <c r="A40" t="s">
        <v>16</v>
      </c>
      <c r="B40" s="10">
        <v>4</v>
      </c>
      <c r="C40" s="11" t="s">
        <v>41</v>
      </c>
      <c r="D40" s="8"/>
      <c r="E40" s="12" t="s">
        <v>49</v>
      </c>
    </row>
    <row r="41" spans="1:5" ht="12">
      <c r="A41" t="s">
        <v>17</v>
      </c>
      <c r="B41" s="10">
        <v>15</v>
      </c>
      <c r="C41" s="11" t="s">
        <v>42</v>
      </c>
      <c r="D41" s="8"/>
      <c r="E41" s="12" t="s">
        <v>47</v>
      </c>
    </row>
    <row r="42" spans="1:5" ht="12">
      <c r="A42" t="s">
        <v>18</v>
      </c>
      <c r="B42" s="10">
        <v>2</v>
      </c>
      <c r="C42" s="11" t="s">
        <v>43</v>
      </c>
      <c r="D42" s="8"/>
      <c r="E42" s="12" t="s">
        <v>45</v>
      </c>
    </row>
    <row r="43" spans="1:5" ht="12">
      <c r="A43" t="s">
        <v>19</v>
      </c>
      <c r="B43" s="10">
        <v>1</v>
      </c>
      <c r="C43" s="11" t="s">
        <v>44</v>
      </c>
      <c r="D43" s="8"/>
      <c r="E43" s="12" t="s">
        <v>48</v>
      </c>
    </row>
    <row r="44" spans="2:5" ht="12">
      <c r="B44" s="33"/>
      <c r="C44" s="33"/>
      <c r="D44" s="33"/>
      <c r="E44" s="33"/>
    </row>
    <row r="49" s="5" customFormat="1" ht="12.75">
      <c r="A49" s="5" t="s">
        <v>23</v>
      </c>
    </row>
    <row r="50" spans="1:5" ht="24.75">
      <c r="A50" t="s">
        <v>15</v>
      </c>
      <c r="B50" s="6">
        <v>8</v>
      </c>
      <c r="C50" s="7" t="s">
        <v>39</v>
      </c>
      <c r="D50" s="8"/>
      <c r="E50" s="9" t="s">
        <v>40</v>
      </c>
    </row>
    <row r="51" spans="1:5" ht="24.75">
      <c r="A51" t="s">
        <v>16</v>
      </c>
      <c r="B51" s="6">
        <v>8</v>
      </c>
      <c r="C51" s="7" t="s">
        <v>41</v>
      </c>
      <c r="D51" s="8"/>
      <c r="E51" s="9" t="s">
        <v>40</v>
      </c>
    </row>
    <row r="52" spans="1:5" ht="12">
      <c r="A52" t="s">
        <v>17</v>
      </c>
      <c r="B52" s="6">
        <v>9</v>
      </c>
      <c r="C52" s="7" t="s">
        <v>42</v>
      </c>
      <c r="D52" s="8"/>
      <c r="E52" s="9" t="s">
        <v>46</v>
      </c>
    </row>
    <row r="53" spans="1:5" ht="12">
      <c r="A53" t="s">
        <v>18</v>
      </c>
      <c r="B53" s="6">
        <v>5</v>
      </c>
      <c r="C53" s="7" t="s">
        <v>43</v>
      </c>
      <c r="D53" s="8"/>
      <c r="E53" s="9" t="s">
        <v>50</v>
      </c>
    </row>
    <row r="54" spans="1:5" ht="12">
      <c r="A54" t="s">
        <v>19</v>
      </c>
      <c r="B54" s="6">
        <v>1</v>
      </c>
      <c r="C54" s="7" t="s">
        <v>44</v>
      </c>
      <c r="D54" s="8"/>
      <c r="E54" s="9" t="s">
        <v>48</v>
      </c>
    </row>
    <row r="55" spans="2:5" ht="12">
      <c r="B55" s="32"/>
      <c r="C55" s="32"/>
      <c r="D55" s="32"/>
      <c r="E55" s="32"/>
    </row>
    <row r="60" s="5" customFormat="1" ht="12.75">
      <c r="A60" s="5" t="s">
        <v>24</v>
      </c>
    </row>
    <row r="61" spans="1:5" ht="12">
      <c r="A61" t="s">
        <v>25</v>
      </c>
      <c r="B61" s="10"/>
      <c r="C61" s="11"/>
      <c r="D61" s="8"/>
      <c r="E61" s="12"/>
    </row>
    <row r="62" spans="1:5" ht="12">
      <c r="A62" t="s">
        <v>26</v>
      </c>
      <c r="B62" s="10"/>
      <c r="C62" s="11"/>
      <c r="D62" s="8"/>
      <c r="E62" s="12"/>
    </row>
    <row r="63" spans="2:5" ht="12">
      <c r="B63" s="31"/>
      <c r="C63" s="31"/>
      <c r="D63" s="31"/>
      <c r="E63" s="31"/>
    </row>
    <row r="64" spans="2:5" ht="12.75">
      <c r="B64" s="30"/>
      <c r="C64" s="30"/>
      <c r="D64" s="30"/>
      <c r="E64" s="30"/>
    </row>
    <row r="65" spans="2:5" ht="12.75">
      <c r="B65" s="29"/>
      <c r="C65" s="29"/>
      <c r="D65" s="29"/>
      <c r="E65" s="29"/>
    </row>
    <row r="66" s="5" customFormat="1" ht="12.75">
      <c r="A66" s="5" t="s">
        <v>27</v>
      </c>
    </row>
    <row r="67" ht="12">
      <c r="A67" t="s">
        <v>25</v>
      </c>
    </row>
    <row r="68" ht="12">
      <c r="A68" t="s">
        <v>26</v>
      </c>
    </row>
    <row r="72" s="5" customFormat="1" ht="12.75">
      <c r="A72" s="5" t="s">
        <v>28</v>
      </c>
    </row>
    <row r="73" ht="12">
      <c r="A73" t="s">
        <v>25</v>
      </c>
    </row>
    <row r="74" ht="12">
      <c r="A74" t="s">
        <v>26</v>
      </c>
    </row>
    <row r="78" s="5" customFormat="1" ht="12.75">
      <c r="A78" s="5" t="s">
        <v>29</v>
      </c>
    </row>
    <row r="79" ht="12">
      <c r="A79" t="s">
        <v>25</v>
      </c>
    </row>
    <row r="80" ht="12">
      <c r="A80" t="s">
        <v>26</v>
      </c>
    </row>
    <row r="84" ht="12" hidden="1" outlineLevel="1">
      <c r="A84" t="s">
        <v>30</v>
      </c>
    </row>
    <row r="85" ht="12" hidden="1" outlineLevel="1">
      <c r="A85" t="s">
        <v>31</v>
      </c>
    </row>
    <row r="86" ht="12" hidden="1" outlineLevel="1">
      <c r="A86" t="s">
        <v>32</v>
      </c>
    </row>
    <row r="87" ht="12" hidden="1" outlineLevel="1">
      <c r="A87" t="s">
        <v>33</v>
      </c>
    </row>
    <row r="88" ht="12" hidden="1" outlineLevel="1">
      <c r="A88" t="s">
        <v>34</v>
      </c>
    </row>
    <row r="89" ht="12" hidden="1" outlineLevel="1"/>
    <row r="90" ht="12" hidden="1" outlineLevel="1"/>
    <row r="91" ht="12" hidden="1" outlineLevel="1"/>
    <row r="92" ht="12" hidden="1" outlineLevel="1"/>
    <row r="93" ht="12" hidden="1" outlineLevel="1"/>
    <row r="94" ht="12" hidden="1" outlineLevel="1">
      <c r="A94" t="s">
        <v>35</v>
      </c>
    </row>
    <row r="95" ht="12" hidden="1" outlineLevel="1">
      <c r="A95" t="s">
        <v>0</v>
      </c>
    </row>
    <row r="96" ht="12" hidden="1" outlineLevel="1">
      <c r="A96" t="s">
        <v>0</v>
      </c>
    </row>
    <row r="97" ht="12" hidden="1" outlineLevel="1">
      <c r="A97" t="s">
        <v>0</v>
      </c>
    </row>
    <row r="98" ht="12" hidden="1" outlineLevel="1">
      <c r="A98" t="s">
        <v>0</v>
      </c>
    </row>
    <row r="99" ht="12" hidden="1" outlineLevel="1">
      <c r="A99" t="s">
        <v>0</v>
      </c>
    </row>
    <row r="100" ht="12" hidden="1" outlineLevel="1">
      <c r="A100" t="s">
        <v>0</v>
      </c>
    </row>
    <row r="101" ht="12" hidden="1" outlineLevel="1">
      <c r="A101" t="s">
        <v>2</v>
      </c>
    </row>
    <row r="102" ht="12" hidden="1" outlineLevel="1">
      <c r="A102" t="s">
        <v>3</v>
      </c>
    </row>
    <row r="103" ht="12" hidden="1" outlineLevel="1">
      <c r="A103" t="s">
        <v>0</v>
      </c>
    </row>
    <row r="104" ht="12" hidden="1" outlineLevel="1">
      <c r="A104" t="s">
        <v>5</v>
      </c>
    </row>
    <row r="105" ht="12" hidden="1" outlineLevel="1">
      <c r="A105" t="s">
        <v>0</v>
      </c>
    </row>
    <row r="106" ht="12" hidden="1" outlineLevel="1">
      <c r="A106" t="s">
        <v>0</v>
      </c>
    </row>
    <row r="107" ht="12" hidden="1" outlineLevel="1">
      <c r="A107" t="s">
        <v>7</v>
      </c>
    </row>
    <row r="108" ht="12" hidden="1" outlineLevel="1">
      <c r="A108" t="s">
        <v>0</v>
      </c>
    </row>
    <row r="109" ht="12" hidden="1" outlineLevel="1">
      <c r="A109" t="s">
        <v>0</v>
      </c>
    </row>
    <row r="110" ht="12" hidden="1" outlineLevel="1">
      <c r="A110" t="s">
        <v>0</v>
      </c>
    </row>
    <row r="111" ht="12" hidden="1" outlineLevel="1">
      <c r="A111" t="s">
        <v>0</v>
      </c>
    </row>
    <row r="112" ht="12" hidden="1" outlineLevel="1">
      <c r="A112" t="s">
        <v>0</v>
      </c>
    </row>
    <row r="113" ht="12" hidden="1" outlineLevel="1">
      <c r="A113" t="s">
        <v>0</v>
      </c>
    </row>
    <row r="114" ht="12" hidden="1" outlineLevel="1">
      <c r="A114" t="s">
        <v>9</v>
      </c>
    </row>
    <row r="115" ht="12" hidden="1" outlineLevel="1">
      <c r="A115" t="s">
        <v>0</v>
      </c>
    </row>
    <row r="116" ht="12" hidden="1" outlineLevel="1">
      <c r="A116" t="s">
        <v>0</v>
      </c>
    </row>
    <row r="117" ht="12" hidden="1" outlineLevel="1">
      <c r="A117" t="s">
        <v>0</v>
      </c>
    </row>
    <row r="118" ht="12" hidden="1" outlineLevel="1">
      <c r="A118" t="s">
        <v>0</v>
      </c>
    </row>
    <row r="119" ht="12" hidden="1" outlineLevel="1">
      <c r="A119" t="s">
        <v>9</v>
      </c>
    </row>
    <row r="120" ht="12" hidden="1" outlineLevel="1">
      <c r="A120" t="s">
        <v>0</v>
      </c>
    </row>
    <row r="121" ht="12" hidden="1" outlineLevel="1">
      <c r="A121" t="s">
        <v>0</v>
      </c>
    </row>
    <row r="122" ht="12" hidden="1" outlineLevel="1">
      <c r="A122" t="s">
        <v>0</v>
      </c>
    </row>
    <row r="123" ht="12" hidden="1" outlineLevel="1">
      <c r="A123" t="s">
        <v>0</v>
      </c>
    </row>
    <row r="124" ht="12" hidden="1" outlineLevel="1">
      <c r="A124" t="s">
        <v>0</v>
      </c>
    </row>
    <row r="125" ht="12" hidden="1" outlineLevel="1">
      <c r="A125" t="s">
        <v>0</v>
      </c>
    </row>
    <row r="126" ht="12" hidden="1" outlineLevel="1">
      <c r="A126" t="s">
        <v>0</v>
      </c>
    </row>
    <row r="127" ht="12" hidden="1" outlineLevel="1">
      <c r="A127" t="s">
        <v>12</v>
      </c>
    </row>
    <row r="128" ht="12" hidden="1" outlineLevel="1"/>
    <row r="129" ht="12" hidden="1" outlineLevel="1"/>
    <row r="130" ht="12" hidden="1" outlineLevel="1"/>
    <row r="131" ht="12" hidden="1" outlineLevel="1">
      <c r="A131" t="s">
        <v>36</v>
      </c>
    </row>
    <row r="132" ht="12" hidden="1" outlineLevel="1">
      <c r="A132" t="s">
        <v>0</v>
      </c>
    </row>
    <row r="133" ht="12" hidden="1" outlineLevel="1">
      <c r="A133" t="s">
        <v>1</v>
      </c>
    </row>
    <row r="134" ht="12" hidden="1" outlineLevel="1">
      <c r="A134" t="s">
        <v>0</v>
      </c>
    </row>
    <row r="135" ht="12" hidden="1" outlineLevel="1">
      <c r="A135" t="s">
        <v>0</v>
      </c>
    </row>
    <row r="136" ht="12" hidden="1" outlineLevel="1">
      <c r="A136" t="s">
        <v>0</v>
      </c>
    </row>
    <row r="137" ht="12" hidden="1" outlineLevel="1">
      <c r="A137" t="s">
        <v>0</v>
      </c>
    </row>
    <row r="138" ht="12" hidden="1" outlineLevel="1">
      <c r="A138" t="s">
        <v>0</v>
      </c>
    </row>
    <row r="139" ht="12" hidden="1" outlineLevel="1">
      <c r="A139" t="s">
        <v>4</v>
      </c>
    </row>
    <row r="140" ht="12" hidden="1" outlineLevel="1">
      <c r="A140" t="s">
        <v>0</v>
      </c>
    </row>
    <row r="141" ht="12" hidden="1" outlineLevel="1">
      <c r="A141" t="s">
        <v>6</v>
      </c>
    </row>
    <row r="142" ht="12" hidden="1" outlineLevel="1">
      <c r="A142" t="s">
        <v>0</v>
      </c>
    </row>
    <row r="143" ht="12" hidden="1" outlineLevel="1">
      <c r="A143" t="s">
        <v>0</v>
      </c>
    </row>
    <row r="144" ht="12" hidden="1" outlineLevel="1">
      <c r="A144" t="s">
        <v>8</v>
      </c>
    </row>
    <row r="145" ht="12" hidden="1" outlineLevel="1">
      <c r="A145" t="s">
        <v>0</v>
      </c>
    </row>
    <row r="146" ht="12" hidden="1" outlineLevel="1">
      <c r="A146" t="s">
        <v>0</v>
      </c>
    </row>
    <row r="147" ht="12" hidden="1" outlineLevel="1">
      <c r="A147" t="s">
        <v>0</v>
      </c>
    </row>
    <row r="148" ht="12" hidden="1" outlineLevel="1">
      <c r="A148" t="s">
        <v>0</v>
      </c>
    </row>
    <row r="149" ht="12" hidden="1" outlineLevel="1">
      <c r="A149" t="s">
        <v>0</v>
      </c>
    </row>
    <row r="150" ht="12" hidden="1" outlineLevel="1">
      <c r="A150" t="s">
        <v>0</v>
      </c>
    </row>
    <row r="151" ht="12" hidden="1" outlineLevel="1">
      <c r="A151" t="s">
        <v>0</v>
      </c>
    </row>
    <row r="152" ht="12" hidden="1" outlineLevel="1">
      <c r="A152" t="s">
        <v>10</v>
      </c>
    </row>
    <row r="153" ht="12" hidden="1" outlineLevel="1">
      <c r="A153" t="s">
        <v>0</v>
      </c>
    </row>
    <row r="154" ht="12" hidden="1" outlineLevel="1">
      <c r="A154" t="s">
        <v>0</v>
      </c>
    </row>
    <row r="155" ht="12" hidden="1" outlineLevel="1">
      <c r="A155" t="s">
        <v>0</v>
      </c>
    </row>
    <row r="156" ht="12" hidden="1" outlineLevel="1">
      <c r="A156" t="s">
        <v>11</v>
      </c>
    </row>
    <row r="157" ht="12" hidden="1" outlineLevel="1">
      <c r="A157" t="s">
        <v>0</v>
      </c>
    </row>
    <row r="158" ht="12" hidden="1" outlineLevel="1">
      <c r="A158" t="s">
        <v>0</v>
      </c>
    </row>
    <row r="159" ht="12" hidden="1" outlineLevel="1">
      <c r="A159" t="s">
        <v>0</v>
      </c>
    </row>
    <row r="160" ht="12" hidden="1" outlineLevel="1">
      <c r="A160" t="s">
        <v>0</v>
      </c>
    </row>
    <row r="161" ht="12" hidden="1" outlineLevel="1">
      <c r="A161" t="s">
        <v>0</v>
      </c>
    </row>
    <row r="162" ht="12" hidden="1" outlineLevel="1">
      <c r="A162" t="s">
        <v>0</v>
      </c>
    </row>
    <row r="163" ht="12" hidden="1" outlineLevel="1">
      <c r="A163" t="s">
        <v>0</v>
      </c>
    </row>
    <row r="164" ht="12" hidden="1" outlineLevel="1">
      <c r="A164" t="s">
        <v>13</v>
      </c>
    </row>
    <row r="165" ht="12" hidden="1" outlineLevel="1"/>
    <row r="166" ht="12" hidden="1" outlineLevel="1"/>
    <row r="167" ht="12" collapsed="1"/>
  </sheetData>
  <sheetProtection/>
  <mergeCells count="8">
    <mergeCell ref="B65:E65"/>
    <mergeCell ref="B64:E64"/>
    <mergeCell ref="B63:E63"/>
    <mergeCell ref="B55:E55"/>
    <mergeCell ref="B11:E11"/>
    <mergeCell ref="B22:E22"/>
    <mergeCell ref="B33:E33"/>
    <mergeCell ref="B44:E44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Totten, Marci</dc:creator>
  <cp:keywords/>
  <dc:description/>
  <cp:lastModifiedBy>Totten, Marci</cp:lastModifiedBy>
  <cp:lastPrinted>2004-05-24T05:20:36Z</cp:lastPrinted>
  <dcterms:created xsi:type="dcterms:W3CDTF">2012-11-06T16:39:15Z</dcterms:created>
  <dcterms:modified xsi:type="dcterms:W3CDTF">2012-11-06T16:39:16Z</dcterms:modified>
  <cp:category/>
  <cp:version/>
  <cp:contentType/>
  <cp:contentStatus/>
</cp:coreProperties>
</file>